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1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anol\OneDrive\Documents\VS CFO\Resources\"/>
    </mc:Choice>
  </mc:AlternateContent>
  <xr:revisionPtr revIDLastSave="0" documentId="8_{6BAD030B-BBD4-4882-9E50-DCC881685101}" xr6:coauthVersionLast="47" xr6:coauthVersionMax="47" xr10:uidLastSave="{00000000-0000-0000-0000-000000000000}"/>
  <bookViews>
    <workbookView xWindow="-108" yWindow="-108" windowWidth="23256" windowHeight="12456" firstSheet="5" activeTab="2" xr2:uid="{00000000-000D-0000-FFFF-FFFF00000000}"/>
  </bookViews>
  <sheets>
    <sheet name="Chart of Accounts" sheetId="4" r:id="rId1"/>
    <sheet name="Transactions" sheetId="3" r:id="rId2"/>
    <sheet name="Income Statement" sheetId="5" r:id="rId3"/>
    <sheet name="IS - Horizontal Analysis" sheetId="11" state="hidden" r:id="rId4"/>
    <sheet name="Sheet1" sheetId="12" state="hidden" r:id="rId5"/>
    <sheet name="Revenue v. Expenses -COGS" sheetId="13" r:id="rId6"/>
    <sheet name="Sheet2" sheetId="14" state="hidden" r:id="rId7"/>
    <sheet name="Common Ratio Analysis" sheetId="15" r:id="rId8"/>
  </sheets>
  <definedNames>
    <definedName name="Accounts">'Chart of Accounts'!#REF!</definedName>
    <definedName name="Categories">'Chart of Accounts'!$B$4:$B$49</definedName>
  </definedNames>
  <calcPr calcId="191028"/>
  <pivotCaches>
    <pivotCache cacheId="13360" r:id="rId9"/>
    <pivotCache cacheId="1336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5" l="1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D51" i="5"/>
  <c r="E51" i="5"/>
  <c r="F51" i="5"/>
  <c r="G51" i="5"/>
  <c r="H51" i="5"/>
  <c r="I51" i="5"/>
  <c r="J51" i="5"/>
  <c r="K51" i="5"/>
  <c r="L51" i="5"/>
  <c r="M51" i="5"/>
  <c r="N51" i="5"/>
  <c r="O51" i="5"/>
  <c r="C51" i="5"/>
  <c r="O5" i="5"/>
  <c r="O7" i="5"/>
  <c r="O16" i="5"/>
  <c r="O40" i="5"/>
  <c r="O42" i="5"/>
  <c r="O49" i="5"/>
  <c r="O53" i="5"/>
  <c r="C46" i="5"/>
  <c r="D46" i="5"/>
  <c r="E46" i="5"/>
  <c r="F46" i="5"/>
  <c r="G46" i="5"/>
  <c r="H46" i="5"/>
  <c r="I46" i="5"/>
  <c r="J46" i="5"/>
  <c r="K46" i="5"/>
  <c r="L46" i="5"/>
  <c r="M46" i="5"/>
  <c r="N46" i="5"/>
  <c r="C47" i="5"/>
  <c r="D47" i="5"/>
  <c r="E47" i="5"/>
  <c r="F47" i="5"/>
  <c r="G47" i="5"/>
  <c r="H47" i="5"/>
  <c r="I47" i="5"/>
  <c r="J47" i="5"/>
  <c r="K47" i="5"/>
  <c r="L47" i="5"/>
  <c r="M47" i="5"/>
  <c r="N47" i="5"/>
  <c r="E8" i="5"/>
  <c r="F8" i="5"/>
  <c r="G8" i="5"/>
  <c r="H8" i="5"/>
  <c r="I8" i="5"/>
  <c r="J8" i="5"/>
  <c r="K8" i="5"/>
  <c r="L8" i="5"/>
  <c r="M8" i="5"/>
  <c r="N8" i="5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C45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18" i="5"/>
  <c r="C10" i="5"/>
  <c r="C11" i="5"/>
  <c r="C12" i="5"/>
  <c r="C9" i="5"/>
  <c r="C13" i="5" s="1"/>
  <c r="D4" i="5"/>
  <c r="D4" i="11" s="1"/>
  <c r="E4" i="5"/>
  <c r="E4" i="11" s="1"/>
  <c r="F4" i="5"/>
  <c r="F4" i="11" s="1"/>
  <c r="G4" i="5"/>
  <c r="G4" i="11" s="1"/>
  <c r="H4" i="5"/>
  <c r="H4" i="11" s="1"/>
  <c r="I4" i="5"/>
  <c r="I4" i="11" s="1"/>
  <c r="J4" i="5"/>
  <c r="J4" i="11" s="1"/>
  <c r="K4" i="5"/>
  <c r="K4" i="11" s="1"/>
  <c r="L4" i="5"/>
  <c r="L4" i="11" s="1"/>
  <c r="M4" i="5"/>
  <c r="M4" i="11" s="1"/>
  <c r="N4" i="5"/>
  <c r="N4" i="11" s="1"/>
  <c r="E9" i="5"/>
  <c r="F9" i="5"/>
  <c r="G9" i="5"/>
  <c r="H9" i="5"/>
  <c r="I9" i="5"/>
  <c r="J9" i="5"/>
  <c r="K9" i="5"/>
  <c r="L9" i="5"/>
  <c r="M9" i="5"/>
  <c r="N9" i="5"/>
  <c r="E11" i="5"/>
  <c r="F11" i="5"/>
  <c r="G11" i="5"/>
  <c r="H11" i="5"/>
  <c r="I11" i="5"/>
  <c r="J11" i="5"/>
  <c r="K11" i="5"/>
  <c r="L11" i="5"/>
  <c r="M11" i="5"/>
  <c r="N11" i="5"/>
  <c r="E17" i="5"/>
  <c r="F17" i="5"/>
  <c r="G17" i="5"/>
  <c r="H17" i="5"/>
  <c r="I17" i="5"/>
  <c r="J17" i="5"/>
  <c r="K17" i="5"/>
  <c r="L17" i="5"/>
  <c r="M17" i="5"/>
  <c r="N17" i="5"/>
  <c r="E20" i="5"/>
  <c r="F20" i="5"/>
  <c r="G20" i="5"/>
  <c r="H20" i="5"/>
  <c r="I20" i="5"/>
  <c r="J20" i="5"/>
  <c r="K20" i="5"/>
  <c r="L20" i="5"/>
  <c r="M20" i="5"/>
  <c r="N20" i="5"/>
  <c r="E21" i="5"/>
  <c r="F21" i="5"/>
  <c r="G21" i="5"/>
  <c r="H21" i="5"/>
  <c r="I21" i="5"/>
  <c r="J21" i="5"/>
  <c r="K21" i="5"/>
  <c r="L21" i="5"/>
  <c r="M21" i="5"/>
  <c r="N21" i="5"/>
  <c r="E22" i="5"/>
  <c r="F22" i="5"/>
  <c r="G22" i="5"/>
  <c r="H22" i="5"/>
  <c r="I22" i="5"/>
  <c r="J22" i="5"/>
  <c r="K22" i="5"/>
  <c r="L22" i="5"/>
  <c r="M22" i="5"/>
  <c r="N22" i="5"/>
  <c r="E23" i="5"/>
  <c r="F23" i="5"/>
  <c r="G23" i="5"/>
  <c r="H23" i="5"/>
  <c r="I23" i="5"/>
  <c r="J23" i="5"/>
  <c r="K23" i="5"/>
  <c r="L23" i="5"/>
  <c r="M23" i="5"/>
  <c r="N23" i="5"/>
  <c r="E24" i="5"/>
  <c r="F24" i="5"/>
  <c r="G24" i="5"/>
  <c r="H24" i="5"/>
  <c r="I24" i="5"/>
  <c r="J24" i="5"/>
  <c r="K24" i="5"/>
  <c r="L24" i="5"/>
  <c r="M24" i="5"/>
  <c r="N24" i="5"/>
  <c r="E27" i="5"/>
  <c r="F27" i="5"/>
  <c r="G27" i="5"/>
  <c r="H27" i="5"/>
  <c r="I27" i="5"/>
  <c r="J27" i="5"/>
  <c r="K27" i="5"/>
  <c r="L27" i="5"/>
  <c r="M27" i="5"/>
  <c r="N27" i="5"/>
  <c r="E30" i="5"/>
  <c r="F30" i="5"/>
  <c r="G30" i="5"/>
  <c r="H30" i="5"/>
  <c r="I30" i="5"/>
  <c r="J30" i="5"/>
  <c r="K30" i="5"/>
  <c r="L30" i="5"/>
  <c r="M30" i="5"/>
  <c r="N30" i="5"/>
  <c r="E31" i="5"/>
  <c r="F31" i="5"/>
  <c r="G31" i="5"/>
  <c r="H31" i="5"/>
  <c r="I31" i="5"/>
  <c r="J31" i="5"/>
  <c r="K31" i="5"/>
  <c r="L31" i="5"/>
  <c r="M31" i="5"/>
  <c r="N31" i="5"/>
  <c r="E32" i="5"/>
  <c r="F32" i="5"/>
  <c r="G32" i="5"/>
  <c r="H32" i="5"/>
  <c r="I32" i="5"/>
  <c r="J32" i="5"/>
  <c r="K32" i="5"/>
  <c r="L32" i="5"/>
  <c r="M32" i="5"/>
  <c r="N32" i="5"/>
  <c r="E33" i="5"/>
  <c r="F33" i="5"/>
  <c r="G33" i="5"/>
  <c r="H33" i="5"/>
  <c r="I33" i="5"/>
  <c r="J33" i="5"/>
  <c r="K33" i="5"/>
  <c r="L33" i="5"/>
  <c r="M33" i="5"/>
  <c r="N33" i="5"/>
  <c r="E34" i="5"/>
  <c r="F34" i="5"/>
  <c r="G34" i="5"/>
  <c r="H34" i="5"/>
  <c r="I34" i="5"/>
  <c r="J34" i="5"/>
  <c r="K34" i="5"/>
  <c r="L34" i="5"/>
  <c r="M34" i="5"/>
  <c r="N34" i="5"/>
  <c r="E43" i="5"/>
  <c r="F43" i="5"/>
  <c r="G43" i="5"/>
  <c r="H43" i="5"/>
  <c r="I43" i="5"/>
  <c r="J43" i="5"/>
  <c r="K43" i="5"/>
  <c r="L43" i="5"/>
  <c r="M43" i="5"/>
  <c r="N43" i="5"/>
  <c r="E45" i="5"/>
  <c r="F45" i="5"/>
  <c r="G45" i="5"/>
  <c r="H45" i="5"/>
  <c r="I45" i="5"/>
  <c r="J45" i="5"/>
  <c r="K45" i="5"/>
  <c r="L45" i="5"/>
  <c r="M45" i="5"/>
  <c r="N45" i="5"/>
  <c r="D9" i="5"/>
  <c r="D11" i="5"/>
  <c r="D20" i="5"/>
  <c r="D21" i="5"/>
  <c r="D22" i="5"/>
  <c r="D23" i="5"/>
  <c r="D24" i="5"/>
  <c r="D27" i="5"/>
  <c r="D30" i="5"/>
  <c r="D31" i="5"/>
  <c r="D32" i="5"/>
  <c r="D33" i="5"/>
  <c r="D34" i="5"/>
  <c r="D45" i="5"/>
  <c r="C44" i="5"/>
  <c r="C4" i="5" l="1"/>
  <c r="C4" i="11" s="1"/>
  <c r="C5" i="11"/>
  <c r="N6" i="5"/>
  <c r="M6" i="5"/>
  <c r="L6" i="5"/>
  <c r="K6" i="5"/>
  <c r="J6" i="5"/>
  <c r="I6" i="5"/>
  <c r="H6" i="5"/>
  <c r="G6" i="5"/>
  <c r="F6" i="5"/>
  <c r="E6" i="5"/>
  <c r="D6" i="5"/>
  <c r="C48" i="5"/>
  <c r="O43" i="5"/>
  <c r="O17" i="5"/>
  <c r="O9" i="5"/>
  <c r="O11" i="5"/>
  <c r="C39" i="5"/>
  <c r="C7" i="11" s="1"/>
  <c r="O34" i="5"/>
  <c r="O33" i="5"/>
  <c r="O32" i="5"/>
  <c r="O31" i="5"/>
  <c r="O30" i="5"/>
  <c r="O27" i="5"/>
  <c r="O24" i="5"/>
  <c r="O23" i="5"/>
  <c r="O22" i="5"/>
  <c r="O21" i="5"/>
  <c r="O20" i="5"/>
  <c r="O45" i="5"/>
  <c r="O8" i="5"/>
  <c r="O47" i="5"/>
  <c r="O46" i="5"/>
  <c r="O4" i="5"/>
  <c r="C6" i="5"/>
  <c r="C15" i="5" s="1"/>
  <c r="C6" i="11" s="1"/>
  <c r="D19" i="5"/>
  <c r="E19" i="5"/>
  <c r="F19" i="5"/>
  <c r="G19" i="5"/>
  <c r="H19" i="5"/>
  <c r="I19" i="5"/>
  <c r="J19" i="5"/>
  <c r="K19" i="5"/>
  <c r="L19" i="5"/>
  <c r="M19" i="5"/>
  <c r="N19" i="5"/>
  <c r="E26" i="5"/>
  <c r="F26" i="5"/>
  <c r="G26" i="5"/>
  <c r="H26" i="5"/>
  <c r="I26" i="5"/>
  <c r="J26" i="5"/>
  <c r="K26" i="5"/>
  <c r="L26" i="5"/>
  <c r="M26" i="5"/>
  <c r="N26" i="5"/>
  <c r="E44" i="5"/>
  <c r="E48" i="5" s="1"/>
  <c r="F44" i="5"/>
  <c r="F48" i="5" s="1"/>
  <c r="G44" i="5"/>
  <c r="G48" i="5" s="1"/>
  <c r="H44" i="5"/>
  <c r="H48" i="5" s="1"/>
  <c r="I44" i="5"/>
  <c r="I48" i="5" s="1"/>
  <c r="J44" i="5"/>
  <c r="J48" i="5" s="1"/>
  <c r="K44" i="5"/>
  <c r="K48" i="5" s="1"/>
  <c r="L44" i="5"/>
  <c r="L48" i="5" s="1"/>
  <c r="M44" i="5"/>
  <c r="M48" i="5" s="1"/>
  <c r="N44" i="5"/>
  <c r="N48" i="5" s="1"/>
  <c r="E28" i="5"/>
  <c r="F28" i="5"/>
  <c r="G28" i="5"/>
  <c r="H28" i="5"/>
  <c r="I28" i="5"/>
  <c r="J28" i="5"/>
  <c r="K28" i="5"/>
  <c r="L28" i="5"/>
  <c r="M28" i="5"/>
  <c r="N28" i="5"/>
  <c r="E18" i="5"/>
  <c r="F18" i="5"/>
  <c r="G18" i="5"/>
  <c r="H18" i="5"/>
  <c r="I18" i="5"/>
  <c r="J18" i="5"/>
  <c r="K18" i="5"/>
  <c r="L18" i="5"/>
  <c r="M18" i="5"/>
  <c r="N18" i="5"/>
  <c r="E25" i="5"/>
  <c r="F25" i="5"/>
  <c r="G25" i="5"/>
  <c r="H25" i="5"/>
  <c r="I25" i="5"/>
  <c r="J25" i="5"/>
  <c r="K25" i="5"/>
  <c r="L25" i="5"/>
  <c r="M25" i="5"/>
  <c r="N25" i="5"/>
  <c r="E12" i="5"/>
  <c r="F12" i="5"/>
  <c r="G12" i="5"/>
  <c r="H12" i="5"/>
  <c r="I12" i="5"/>
  <c r="J12" i="5"/>
  <c r="K12" i="5"/>
  <c r="L12" i="5"/>
  <c r="M12" i="5"/>
  <c r="N12" i="5"/>
  <c r="E29" i="5"/>
  <c r="F29" i="5"/>
  <c r="G29" i="5"/>
  <c r="H29" i="5"/>
  <c r="I29" i="5"/>
  <c r="J29" i="5"/>
  <c r="K29" i="5"/>
  <c r="L29" i="5"/>
  <c r="M29" i="5"/>
  <c r="N29" i="5"/>
  <c r="D26" i="5"/>
  <c r="O26" i="5" s="1"/>
  <c r="D44" i="5"/>
  <c r="D28" i="5"/>
  <c r="O28" i="5" s="1"/>
  <c r="D18" i="5"/>
  <c r="D25" i="5"/>
  <c r="O25" i="5" s="1"/>
  <c r="D12" i="5"/>
  <c r="O12" i="5" s="1"/>
  <c r="D29" i="5"/>
  <c r="O29" i="5" s="1"/>
  <c r="O6" i="5" l="1"/>
  <c r="O4" i="11"/>
  <c r="C41" i="5"/>
  <c r="C8" i="11" s="1"/>
  <c r="D39" i="5"/>
  <c r="D7" i="11" s="1"/>
  <c r="O18" i="5"/>
  <c r="D48" i="5"/>
  <c r="O44" i="5"/>
  <c r="O48" i="5" s="1"/>
  <c r="N39" i="5"/>
  <c r="N7" i="11" s="1"/>
  <c r="M39" i="5"/>
  <c r="M7" i="11" s="1"/>
  <c r="L39" i="5"/>
  <c r="L7" i="11" s="1"/>
  <c r="K39" i="5"/>
  <c r="K7" i="11" s="1"/>
  <c r="J39" i="5"/>
  <c r="J7" i="11" s="1"/>
  <c r="I39" i="5"/>
  <c r="I7" i="11" s="1"/>
  <c r="H39" i="5"/>
  <c r="H7" i="11" s="1"/>
  <c r="G39" i="5"/>
  <c r="G7" i="11" s="1"/>
  <c r="F39" i="5"/>
  <c r="F7" i="11" s="1"/>
  <c r="E39" i="5"/>
  <c r="E7" i="11" s="1"/>
  <c r="O19" i="5"/>
  <c r="C50" i="5" l="1"/>
  <c r="C9" i="11" s="1"/>
  <c r="O8" i="11"/>
  <c r="O39" i="5"/>
  <c r="O7" i="11" s="1"/>
  <c r="C54" i="5" l="1"/>
  <c r="C10" i="11" s="1"/>
  <c r="O9" i="11"/>
  <c r="E10" i="5"/>
  <c r="F10" i="5"/>
  <c r="G10" i="5"/>
  <c r="H10" i="5"/>
  <c r="I10" i="5"/>
  <c r="J10" i="5"/>
  <c r="K10" i="5"/>
  <c r="L10" i="5"/>
  <c r="M10" i="5"/>
  <c r="N10" i="5"/>
  <c r="D10" i="5"/>
  <c r="D13" i="5" s="1"/>
  <c r="D5" i="11" s="1"/>
  <c r="N15" i="5" l="1"/>
  <c r="N6" i="11" s="1"/>
  <c r="N13" i="5"/>
  <c r="N5" i="11" s="1"/>
  <c r="M15" i="5"/>
  <c r="M6" i="11" s="1"/>
  <c r="M13" i="5"/>
  <c r="M5" i="11" s="1"/>
  <c r="L15" i="5"/>
  <c r="L6" i="11" s="1"/>
  <c r="L13" i="5"/>
  <c r="L5" i="11" s="1"/>
  <c r="K15" i="5"/>
  <c r="K6" i="11" s="1"/>
  <c r="K13" i="5"/>
  <c r="K5" i="11" s="1"/>
  <c r="J15" i="5"/>
  <c r="J6" i="11" s="1"/>
  <c r="J13" i="5"/>
  <c r="J5" i="11" s="1"/>
  <c r="I15" i="5"/>
  <c r="I6" i="11" s="1"/>
  <c r="I13" i="5"/>
  <c r="I5" i="11" s="1"/>
  <c r="H15" i="5"/>
  <c r="H6" i="11" s="1"/>
  <c r="H13" i="5"/>
  <c r="H5" i="11" s="1"/>
  <c r="G15" i="5"/>
  <c r="G6" i="11" s="1"/>
  <c r="G13" i="5"/>
  <c r="G5" i="11" s="1"/>
  <c r="F15" i="5"/>
  <c r="F6" i="11" s="1"/>
  <c r="F13" i="5"/>
  <c r="F5" i="11" s="1"/>
  <c r="E15" i="5"/>
  <c r="E6" i="11" s="1"/>
  <c r="E13" i="5"/>
  <c r="E5" i="11" s="1"/>
  <c r="D15" i="5"/>
  <c r="D6" i="11" s="1"/>
  <c r="O10" i="5"/>
  <c r="D41" i="5" l="1"/>
  <c r="D50" i="5" s="1"/>
  <c r="D54" i="5" s="1"/>
  <c r="D10" i="11" s="1"/>
  <c r="E41" i="5"/>
  <c r="E50" i="5" s="1"/>
  <c r="E54" i="5" s="1"/>
  <c r="E10" i="11" s="1"/>
  <c r="F41" i="5"/>
  <c r="F50" i="5" s="1"/>
  <c r="F54" i="5" s="1"/>
  <c r="F10" i="11" s="1"/>
  <c r="G41" i="5"/>
  <c r="G50" i="5" s="1"/>
  <c r="G54" i="5" s="1"/>
  <c r="G10" i="11" s="1"/>
  <c r="H41" i="5"/>
  <c r="H50" i="5" s="1"/>
  <c r="H54" i="5" s="1"/>
  <c r="H10" i="11" s="1"/>
  <c r="I41" i="5"/>
  <c r="I50" i="5" s="1"/>
  <c r="I54" i="5" s="1"/>
  <c r="I10" i="11" s="1"/>
  <c r="J41" i="5"/>
  <c r="J50" i="5" s="1"/>
  <c r="J54" i="5" s="1"/>
  <c r="J10" i="11" s="1"/>
  <c r="K41" i="5"/>
  <c r="K50" i="5" s="1"/>
  <c r="K54" i="5" s="1"/>
  <c r="K10" i="11" s="1"/>
  <c r="L41" i="5"/>
  <c r="L50" i="5" s="1"/>
  <c r="L54" i="5" s="1"/>
  <c r="L10" i="11" s="1"/>
  <c r="M41" i="5"/>
  <c r="M50" i="5" s="1"/>
  <c r="M54" i="5" s="1"/>
  <c r="M10" i="11" s="1"/>
  <c r="N41" i="5"/>
  <c r="N50" i="5" s="1"/>
  <c r="N54" i="5" s="1"/>
  <c r="N10" i="11" s="1"/>
  <c r="O15" i="5"/>
  <c r="O13" i="5"/>
  <c r="O5" i="11" s="1"/>
  <c r="O41" i="5" l="1"/>
  <c r="O50" i="5" s="1"/>
  <c r="O54" i="5" s="1"/>
  <c r="O10" i="11" s="1"/>
  <c r="O6" i="11"/>
</calcChain>
</file>

<file path=xl/sharedStrings.xml><?xml version="1.0" encoding="utf-8"?>
<sst xmlns="http://schemas.openxmlformats.org/spreadsheetml/2006/main" count="159" uniqueCount="84">
  <si>
    <t>Chart of Accounts</t>
  </si>
  <si>
    <t>Accounts</t>
  </si>
  <si>
    <t>Sales</t>
  </si>
  <si>
    <t>Less: Sales Returns and Allowances</t>
  </si>
  <si>
    <t>Materials (COGS)</t>
  </si>
  <si>
    <t>Direct Labor (COGS)</t>
  </si>
  <si>
    <t>Manufacturing Supplies (COGS)</t>
  </si>
  <si>
    <t>Shipping &amp; Handling (COGS)</t>
  </si>
  <si>
    <t>Administrative Wages Expense</t>
  </si>
  <si>
    <t>Advertising Expense</t>
  </si>
  <si>
    <t>Auto Expenses</t>
  </si>
  <si>
    <t>Bad Debt Expense</t>
  </si>
  <si>
    <t>Bonus Expense</t>
  </si>
  <si>
    <t>Depreciation Expense</t>
  </si>
  <si>
    <t>Freight</t>
  </si>
  <si>
    <t>Insurance Expense</t>
  </si>
  <si>
    <t>Legal and Professional Expense</t>
  </si>
  <si>
    <t>Maintenance Expense</t>
  </si>
  <si>
    <t>Miscellaneous Office Expense</t>
  </si>
  <si>
    <t>Payroll Tax Expense</t>
  </si>
  <si>
    <t>Pension/Profit-Sharing Plan Ex</t>
  </si>
  <si>
    <t>Phone</t>
  </si>
  <si>
    <t>Postal</t>
  </si>
  <si>
    <t>Property Tax Expense</t>
  </si>
  <si>
    <t>Rent or Lease Expense</t>
  </si>
  <si>
    <t>Research and Development</t>
  </si>
  <si>
    <t>Utilities</t>
  </si>
  <si>
    <t>Warehouse Salaries</t>
  </si>
  <si>
    <t>Warranty Expense</t>
  </si>
  <si>
    <t>Income from Investments</t>
  </si>
  <si>
    <t>Unrealized (Gains) and Losses - Investments</t>
  </si>
  <si>
    <t>Interest Income</t>
  </si>
  <si>
    <t>Interest Expense</t>
  </si>
  <si>
    <t>Income Tax Expense - Federal</t>
  </si>
  <si>
    <t>Income Tax Expense - State</t>
  </si>
  <si>
    <t>Transactions</t>
  </si>
  <si>
    <t>Month</t>
  </si>
  <si>
    <t>Date</t>
  </si>
  <si>
    <t>Account</t>
  </si>
  <si>
    <t>Amount</t>
  </si>
  <si>
    <t>Description</t>
  </si>
  <si>
    <t>ABC Co. 2025 Income Statement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</si>
  <si>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</si>
  <si>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</si>
  <si>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</si>
  <si>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</si>
  <si>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</si>
  <si>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</si>
  <si>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</si>
  <si>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</si>
  <si>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</si>
  <si>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 xml:space="preserve">October </t>
  </si>
  <si>
    <t>November</t>
  </si>
  <si>
    <t>December</t>
  </si>
  <si>
    <t>Totals</t>
  </si>
  <si>
    <t>Net Sales</t>
  </si>
  <si>
    <t>Cost of Goods Sold (COGS)</t>
  </si>
  <si>
    <t>Total COGS</t>
  </si>
  <si>
    <t>Gross Profit</t>
  </si>
  <si>
    <t>Operating Expenses</t>
  </si>
  <si>
    <t>Total Operating Expenses</t>
  </si>
  <si>
    <t>Income Before Other Gains &amp; Losses</t>
  </si>
  <si>
    <t>Other Gains &amp; Losses</t>
  </si>
  <si>
    <t>Unrealized (Gains) &amp; Losses - Investments</t>
  </si>
  <si>
    <t>Interest income</t>
  </si>
  <si>
    <t>Total Other Gains &amp; Losses</t>
  </si>
  <si>
    <t>Income Before Tax</t>
  </si>
  <si>
    <t>Net Income</t>
  </si>
  <si>
    <t>ABC Co. Income Statement</t>
  </si>
  <si>
    <t>Month of Jan</t>
  </si>
  <si>
    <t>Sum of February</t>
  </si>
  <si>
    <t>Sum of March</t>
  </si>
  <si>
    <t>Sum of April</t>
  </si>
  <si>
    <t>Sum of May</t>
  </si>
  <si>
    <t>Sum of June</t>
  </si>
  <si>
    <t>Sum of July</t>
  </si>
  <si>
    <t>Sum of August</t>
  </si>
  <si>
    <t>Sum of September</t>
  </si>
  <si>
    <t xml:space="preserve">Sum of October </t>
  </si>
  <si>
    <t>Sum of November</t>
  </si>
  <si>
    <t>Sum of December</t>
  </si>
  <si>
    <t>Grand Total</t>
  </si>
  <si>
    <t>Row Labels</t>
  </si>
  <si>
    <t>Average of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</si>
</sst>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scheme val="minor"/>
    </font>
    <font>
      <b/>
      <sz val="12"/>
      <color theme="1"/>
      <name val="Aptos Narrow"/>
      <family val="2"/>
      <scheme val="minor"/>
    </font>
    <font>
      <sz val="11"/>
      <color theme="0"/>
      <name val="Aptos Narrow"/>
      <scheme val="minor"/>
    </font>
    <font>
      <sz val="11"/>
      <color rgb="FF000000"/>
      <name val="Aptos Narrow"/>
      <scheme val="minor"/>
    </font>
    <font>
      <sz val="11"/>
      <color rgb="FF2D2D2D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/>
    <xf numFmtId="1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NumberFormat="1"/>
    <xf numFmtId="0" fontId="0" fillId="0" borderId="0" xfId="0" applyNumberFormat="1" applyAlignment="1">
      <alignment horizontal="center"/>
    </xf>
    <xf numFmtId="0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 applyAlignment="1">
      <alignment horizontal="left" vertical="top"/>
    </xf>
    <xf numFmtId="0" fontId="0" fillId="0" borderId="0" xfId="0" applyNumberFormat="1" applyAlignment="1">
      <alignment horizontal="left" vertical="top" wrapText="1"/>
    </xf>
    <xf numFmtId="0" fontId="0" fillId="0" borderId="0" xfId="0" applyNumberFormat="1" applyAlignment="1">
      <alignment horizontal="left"/>
    </xf>
    <xf numFmtId="0" fontId="0" fillId="0" borderId="0" xfId="0" applyNumberFormat="1" applyFont="1" applyAlignment="1">
      <alignment horizontal="left"/>
    </xf>
    <xf numFmtId="0" fontId="0" fillId="0" borderId="0" xfId="0" applyNumberFormat="1" applyAlignment="1">
      <alignment horizontal="center" wrapText="1"/>
    </xf>
    <xf numFmtId="4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1" fillId="0" borderId="0" xfId="0" applyNumberFormat="1" applyFont="1" applyFill="1" applyAlignment="1">
      <alignment horizontal="center"/>
    </xf>
    <xf numFmtId="44" fontId="0" fillId="0" borderId="0" xfId="0" applyNumberFormat="1" applyFill="1"/>
    <xf numFmtId="44" fontId="0" fillId="0" borderId="0" xfId="0" applyNumberFormat="1" applyFill="1" applyAlignment="1">
      <alignment horizontal="center"/>
    </xf>
    <xf numFmtId="44" fontId="0" fillId="0" borderId="0" xfId="0" applyNumberFormat="1" applyFill="1" applyAlignment="1">
      <alignment horizontal="center" wrapText="1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wrapText="1"/>
    </xf>
    <xf numFmtId="164" fontId="0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 applyFill="1" applyAlignment="1">
      <alignment horizontal="left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Fill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0" xfId="0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7" fillId="0" borderId="0" xfId="0" applyFont="1" applyFill="1" applyBorder="1" applyAlignment="1"/>
    <xf numFmtId="49" fontId="7" fillId="0" borderId="0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vertical="top"/>
    </xf>
    <xf numFmtId="10" fontId="0" fillId="0" borderId="0" xfId="0" applyNumberFormat="1" applyAlignment="1">
      <alignment horizontal="center"/>
    </xf>
    <xf numFmtId="10" fontId="1" fillId="0" borderId="0" xfId="0" applyNumberFormat="1" applyFont="1" applyAlignment="1">
      <alignment horizontal="center"/>
    </xf>
    <xf numFmtId="10" fontId="0" fillId="0" borderId="0" xfId="0" applyNumberFormat="1"/>
    <xf numFmtId="10" fontId="1" fillId="0" borderId="0" xfId="0" applyNumberFormat="1" applyFont="1" applyFill="1" applyAlignment="1">
      <alignment horizontal="center"/>
    </xf>
    <xf numFmtId="44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</cellXfs>
  <cellStyles count="1">
    <cellStyle name="Normal" xfId="0" builtinId="0"/>
  </cellStyles>
  <dxfs count="43">
    <dxf>
      <numFmt numFmtId="34" formatCode="_(&quot;$&quot;* #,##0.00_);_(&quot;$&quot;* \(#,##0.00\);_(&quot;$&quot;* &quot;-&quot;??_);_(@_)"/>
      <fill>
        <patternFill patternType="none">
          <fgColor indexed="64"/>
          <bgColor rgb="FFFFC000"/>
        </patternFill>
      </fill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numFmt numFmtId="14" formatCode="0.00%"/>
      <alignment horizontal="center" vertical="bottom" textRotation="0" wrapText="0" indent="0" justifyLastLine="0" shrinkToFit="0" readingOrder="0"/>
    </dxf>
    <dxf>
      <alignment horizontal="left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rgb="FFFFC000"/>
        </patternFill>
      </fill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alignment horizontal="left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</font>
      <numFmt numFmtId="0" formatCode="General"/>
      <alignment horizontal="center" vertical="bottom" textRotation="0" wrapText="0" indent="0" justifyLastLine="0" shrinkToFit="0" readingOrder="0"/>
    </dxf>
    <dxf>
      <numFmt numFmtId="164" formatCode="_([$$-409]* #,##0.00_);_([$$-409]* \(#,##0.00\);_([$$-409]* &quot;-&quot;??_);_(@_)"/>
    </dxf>
    <dxf>
      <numFmt numFmtId="0" formatCode="General"/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[Accounting Solution v1.xlsx]Sheet1!PivotTable1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v.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D2D2D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ED7331"/>
          </a:solidFill>
          <a:ln>
            <a:noFill/>
          </a:ln>
          <a:effectLst/>
        </c:spPr>
      </c:pivotFmt>
      <c:pivotFmt>
        <c:idx val="2"/>
        <c:spPr>
          <a:solidFill>
            <a:srgbClr val="ED733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Month of Jan</c:v>
                </c:pt>
              </c:strCache>
            </c:strRef>
          </c:tx>
          <c:spPr>
            <a:solidFill>
              <a:srgbClr val="D2D2D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D73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21E-4D15-8A3E-9357A44FE565}"/>
              </c:ext>
            </c:extLst>
          </c:dPt>
          <c:cat>
            <c:strRef>
              <c:f>Sheet1!$A$3:$A$6</c:f>
              <c:strCache>
                <c:ptCount val="3"/>
                <c:pt idx="0">
                  <c:v>Sales</c:v>
                </c:pt>
                <c:pt idx="1">
                  <c:v>Total Operating Expenses</c:v>
                </c:pt>
                <c:pt idx="2">
                  <c:v>Total COGS</c:v>
                </c:pt>
              </c:strCache>
            </c:strRef>
          </c:cat>
          <c:val>
            <c:numRef>
              <c:f>Sheet1!$B$3:$B$6</c:f>
              <c:numCache>
                <c:formatCode>_([$$-409]* #,##0.00_);_([$$-409]* \(#,##0.00\);_([$$-409]* "-"??_);_(@_)</c:formatCode>
                <c:ptCount val="3"/>
                <c:pt idx="0">
                  <c:v>140000</c:v>
                </c:pt>
                <c:pt idx="1">
                  <c:v>61250</c:v>
                </c:pt>
                <c:pt idx="2">
                  <c:v>57000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1E-4D15-8A3E-9357A44FE565}"/>
            </c:ext>
          </c:extLst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Sum of February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Sheet1!$A$3:$A$6</c:f>
              <c:strCache>
                <c:ptCount val="3"/>
                <c:pt idx="0">
                  <c:v>Sales</c:v>
                </c:pt>
                <c:pt idx="1">
                  <c:v>Total Operating Expenses</c:v>
                </c:pt>
                <c:pt idx="2">
                  <c:v>Total COGS</c:v>
                </c:pt>
              </c:strCache>
            </c:strRef>
          </c:cat>
          <c:val>
            <c:numRef>
              <c:f>Sheet1!$C$3:$C$6</c:f>
              <c:numCache>
                <c:formatCode>_([$$-409]* #,##0.00_);_([$$-409]* \(#,##0.00\);_([$$-409]* "-"??_);_(@_)</c:formatCode>
                <c:ptCount val="3"/>
                <c:pt idx="0">
                  <c:v>125000</c:v>
                </c:pt>
                <c:pt idx="1">
                  <c:v>5000</c:v>
                </c:pt>
                <c:pt idx="2">
                  <c:v>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21E-4D15-8A3E-9357A44FE565}"/>
            </c:ext>
          </c:extLst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Sum of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Sheet1!$A$3:$A$6</c:f>
              <c:strCache>
                <c:ptCount val="3"/>
                <c:pt idx="0">
                  <c:v>Sales</c:v>
                </c:pt>
                <c:pt idx="1">
                  <c:v>Total Operating Expenses</c:v>
                </c:pt>
                <c:pt idx="2">
                  <c:v>Total COGS</c:v>
                </c:pt>
              </c:strCache>
            </c:strRef>
          </c:cat>
          <c:val>
            <c:numRef>
              <c:f>Sheet1!$D$3:$D$6</c:f>
              <c:numCache>
                <c:formatCode>_([$$-409]* #,##0.00_);_([$$-409]* \(#,##0.00\);_([$$-409]*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21E-4D15-8A3E-9357A44FE565}"/>
            </c:ext>
          </c:extLst>
        </c:ser>
        <c:ser>
          <c:idx val="3"/>
          <c:order val="3"/>
          <c:tx>
            <c:strRef>
              <c:f>Sheet1!$E$2</c:f>
              <c:strCache>
                <c:ptCount val="1"/>
                <c:pt idx="0">
                  <c:v>Sum of April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Sheet1!$A$3:$A$6</c:f>
              <c:strCache>
                <c:ptCount val="3"/>
                <c:pt idx="0">
                  <c:v>Sales</c:v>
                </c:pt>
                <c:pt idx="1">
                  <c:v>Total Operating Expenses</c:v>
                </c:pt>
                <c:pt idx="2">
                  <c:v>Total COGS</c:v>
                </c:pt>
              </c:strCache>
            </c:strRef>
          </c:cat>
          <c:val>
            <c:numRef>
              <c:f>Sheet1!$E$3:$E$6</c:f>
              <c:numCache>
                <c:formatCode>_([$$-409]* #,##0.00_);_([$$-409]* \(#,##0.00\);_([$$-409]*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21E-4D15-8A3E-9357A44FE565}"/>
            </c:ext>
          </c:extLst>
        </c:ser>
        <c:ser>
          <c:idx val="4"/>
          <c:order val="4"/>
          <c:tx>
            <c:strRef>
              <c:f>Sheet1!$F$2</c:f>
              <c:strCache>
                <c:ptCount val="1"/>
                <c:pt idx="0">
                  <c:v>Sum of May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Sheet1!$A$3:$A$6</c:f>
              <c:strCache>
                <c:ptCount val="3"/>
                <c:pt idx="0">
                  <c:v>Sales</c:v>
                </c:pt>
                <c:pt idx="1">
                  <c:v>Total Operating Expenses</c:v>
                </c:pt>
                <c:pt idx="2">
                  <c:v>Total COGS</c:v>
                </c:pt>
              </c:strCache>
            </c:strRef>
          </c:cat>
          <c:val>
            <c:numRef>
              <c:f>Sheet1!$F$3:$F$6</c:f>
              <c:numCache>
                <c:formatCode>_([$$-409]* #,##0.00_);_([$$-409]* \(#,##0.00\);_([$$-409]*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21E-4D15-8A3E-9357A44FE565}"/>
            </c:ext>
          </c:extLst>
        </c:ser>
        <c:ser>
          <c:idx val="5"/>
          <c:order val="5"/>
          <c:tx>
            <c:strRef>
              <c:f>Sheet1!$G$2</c:f>
              <c:strCache>
                <c:ptCount val="1"/>
                <c:pt idx="0">
                  <c:v>Sum of June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Sheet1!$A$3:$A$6</c:f>
              <c:strCache>
                <c:ptCount val="3"/>
                <c:pt idx="0">
                  <c:v>Sales</c:v>
                </c:pt>
                <c:pt idx="1">
                  <c:v>Total Operating Expenses</c:v>
                </c:pt>
                <c:pt idx="2">
                  <c:v>Total COGS</c:v>
                </c:pt>
              </c:strCache>
            </c:strRef>
          </c:cat>
          <c:val>
            <c:numRef>
              <c:f>Sheet1!$G$3:$G$6</c:f>
              <c:numCache>
                <c:formatCode>_([$$-409]* #,##0.00_);_([$$-409]* \(#,##0.00\);_([$$-409]*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21E-4D15-8A3E-9357A44FE565}"/>
            </c:ext>
          </c:extLst>
        </c:ser>
        <c:ser>
          <c:idx val="6"/>
          <c:order val="6"/>
          <c:tx>
            <c:strRef>
              <c:f>Sheet1!$H$2</c:f>
              <c:strCache>
                <c:ptCount val="1"/>
                <c:pt idx="0">
                  <c:v>Sum of July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Sheet1!$A$3:$A$6</c:f>
              <c:strCache>
                <c:ptCount val="3"/>
                <c:pt idx="0">
                  <c:v>Sales</c:v>
                </c:pt>
                <c:pt idx="1">
                  <c:v>Total Operating Expenses</c:v>
                </c:pt>
                <c:pt idx="2">
                  <c:v>Total COGS</c:v>
                </c:pt>
              </c:strCache>
            </c:strRef>
          </c:cat>
          <c:val>
            <c:numRef>
              <c:f>Sheet1!$H$3:$H$6</c:f>
              <c:numCache>
                <c:formatCode>_([$$-409]* #,##0.00_);_([$$-409]* \(#,##0.00\);_([$$-409]*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21E-4D15-8A3E-9357A44FE565}"/>
            </c:ext>
          </c:extLst>
        </c:ser>
        <c:ser>
          <c:idx val="7"/>
          <c:order val="7"/>
          <c:tx>
            <c:strRef>
              <c:f>Sheet1!$I$2</c:f>
              <c:strCache>
                <c:ptCount val="1"/>
                <c:pt idx="0">
                  <c:v>Sum of August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Sheet1!$A$3:$A$6</c:f>
              <c:strCache>
                <c:ptCount val="3"/>
                <c:pt idx="0">
                  <c:v>Sales</c:v>
                </c:pt>
                <c:pt idx="1">
                  <c:v>Total Operating Expenses</c:v>
                </c:pt>
                <c:pt idx="2">
                  <c:v>Total COGS</c:v>
                </c:pt>
              </c:strCache>
            </c:strRef>
          </c:cat>
          <c:val>
            <c:numRef>
              <c:f>Sheet1!$I$3:$I$6</c:f>
              <c:numCache>
                <c:formatCode>_([$$-409]* #,##0.00_);_([$$-409]* \(#,##0.00\);_([$$-409]*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21E-4D15-8A3E-9357A44FE565}"/>
            </c:ext>
          </c:extLst>
        </c:ser>
        <c:ser>
          <c:idx val="8"/>
          <c:order val="8"/>
          <c:tx>
            <c:strRef>
              <c:f>Sheet1!$J$2</c:f>
              <c:strCache>
                <c:ptCount val="1"/>
                <c:pt idx="0">
                  <c:v>Sum of September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Sheet1!$A$3:$A$6</c:f>
              <c:strCache>
                <c:ptCount val="3"/>
                <c:pt idx="0">
                  <c:v>Sales</c:v>
                </c:pt>
                <c:pt idx="1">
                  <c:v>Total Operating Expenses</c:v>
                </c:pt>
                <c:pt idx="2">
                  <c:v>Total COGS</c:v>
                </c:pt>
              </c:strCache>
            </c:strRef>
          </c:cat>
          <c:val>
            <c:numRef>
              <c:f>Sheet1!$J$3:$J$6</c:f>
              <c:numCache>
                <c:formatCode>_([$$-409]* #,##0.00_);_([$$-409]* \(#,##0.00\);_([$$-409]*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21E-4D15-8A3E-9357A44FE565}"/>
            </c:ext>
          </c:extLst>
        </c:ser>
        <c:ser>
          <c:idx val="9"/>
          <c:order val="9"/>
          <c:tx>
            <c:strRef>
              <c:f>Sheet1!$K$2</c:f>
              <c:strCache>
                <c:ptCount val="1"/>
                <c:pt idx="0">
                  <c:v>Sum of October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Sheet1!$A$3:$A$6</c:f>
              <c:strCache>
                <c:ptCount val="3"/>
                <c:pt idx="0">
                  <c:v>Sales</c:v>
                </c:pt>
                <c:pt idx="1">
                  <c:v>Total Operating Expenses</c:v>
                </c:pt>
                <c:pt idx="2">
                  <c:v>Total COGS</c:v>
                </c:pt>
              </c:strCache>
            </c:strRef>
          </c:cat>
          <c:val>
            <c:numRef>
              <c:f>Sheet1!$K$3:$K$6</c:f>
              <c:numCache>
                <c:formatCode>_([$$-409]* #,##0.00_);_([$$-409]* \(#,##0.00\);_([$$-409]*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21E-4D15-8A3E-9357A44FE565}"/>
            </c:ext>
          </c:extLst>
        </c:ser>
        <c:ser>
          <c:idx val="10"/>
          <c:order val="10"/>
          <c:tx>
            <c:strRef>
              <c:f>Sheet1!$L$2</c:f>
              <c:strCache>
                <c:ptCount val="1"/>
                <c:pt idx="0">
                  <c:v>Sum of November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Sheet1!$A$3:$A$6</c:f>
              <c:strCache>
                <c:ptCount val="3"/>
                <c:pt idx="0">
                  <c:v>Sales</c:v>
                </c:pt>
                <c:pt idx="1">
                  <c:v>Total Operating Expenses</c:v>
                </c:pt>
                <c:pt idx="2">
                  <c:v>Total COGS</c:v>
                </c:pt>
              </c:strCache>
            </c:strRef>
          </c:cat>
          <c:val>
            <c:numRef>
              <c:f>Sheet1!$L$3:$L$6</c:f>
              <c:numCache>
                <c:formatCode>_([$$-409]* #,##0.00_);_([$$-409]* \(#,##0.00\);_([$$-409]*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21E-4D15-8A3E-9357A44FE565}"/>
            </c:ext>
          </c:extLst>
        </c:ser>
        <c:ser>
          <c:idx val="11"/>
          <c:order val="11"/>
          <c:tx>
            <c:strRef>
              <c:f>Sheet1!$M$2</c:f>
              <c:strCache>
                <c:ptCount val="1"/>
                <c:pt idx="0">
                  <c:v>Sum of December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Sheet1!$A$3:$A$6</c:f>
              <c:strCache>
                <c:ptCount val="3"/>
                <c:pt idx="0">
                  <c:v>Sales</c:v>
                </c:pt>
                <c:pt idx="1">
                  <c:v>Total Operating Expenses</c:v>
                </c:pt>
                <c:pt idx="2">
                  <c:v>Total COGS</c:v>
                </c:pt>
              </c:strCache>
            </c:strRef>
          </c:cat>
          <c:val>
            <c:numRef>
              <c:f>Sheet1!$M$3:$M$6</c:f>
              <c:numCache>
                <c:formatCode>_([$$-409]* #,##0.00_);_([$$-409]* \(#,##0.00\);_([$$-409]*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21E-4D15-8A3E-9357A44FE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1225959944"/>
        <c:axId val="1225962504"/>
      </c:barChart>
      <c:catAx>
        <c:axId val="1225959944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962504"/>
        <c:crosses val="autoZero"/>
        <c:auto val="1"/>
        <c:lblAlgn val="ctr"/>
        <c:lblOffset val="100"/>
        <c:noMultiLvlLbl val="0"/>
      </c:catAx>
      <c:valAx>
        <c:axId val="1225962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January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[$$-409]* #,##0.00_);_([$$-409]* \(#,##0.00\);_([$$-409]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959944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[Accounting Solution v1.xlsx]Sheet1!PivotTable1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v. Expenses &amp; COGS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D2D2D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ED7331"/>
          </a:solidFill>
          <a:ln>
            <a:noFill/>
          </a:ln>
          <a:effectLst/>
        </c:spPr>
      </c:pivotFmt>
      <c:pivotFmt>
        <c:idx val="2"/>
        <c:spPr>
          <a:solidFill>
            <a:srgbClr val="ED733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rgbClr val="D2D2D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rgbClr val="ED7331"/>
          </a:solidFill>
          <a:ln>
            <a:noFill/>
          </a:ln>
          <a:effectLst/>
        </c:spP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rgbClr val="D2D2D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ED7331"/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rgbClr val="D2D2D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rgbClr val="ED7331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rgbClr val="D2D2D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rgbClr val="ED7331"/>
          </a:solidFill>
          <a:ln>
            <a:noFill/>
          </a:ln>
          <a:effectLst/>
        </c:spPr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Month of Jan</c:v>
                </c:pt>
              </c:strCache>
            </c:strRef>
          </c:tx>
          <c:spPr>
            <a:solidFill>
              <a:srgbClr val="D2D2D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D73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03-4974-86AF-9D919A981642}"/>
              </c:ext>
            </c:extLst>
          </c:dPt>
          <c:cat>
            <c:strRef>
              <c:f>Sheet1!$A$3:$A$6</c:f>
              <c:strCache>
                <c:ptCount val="3"/>
                <c:pt idx="0">
                  <c:v>Sales</c:v>
                </c:pt>
                <c:pt idx="1">
                  <c:v>Total Operating Expenses</c:v>
                </c:pt>
                <c:pt idx="2">
                  <c:v>Total COGS</c:v>
                </c:pt>
              </c:strCache>
            </c:strRef>
          </c:cat>
          <c:val>
            <c:numRef>
              <c:f>Sheet1!$B$3:$B$6</c:f>
              <c:numCache>
                <c:formatCode>_([$$-409]* #,##0.00_);_([$$-409]* \(#,##0.00\);_([$$-409]* "-"??_);_(@_)</c:formatCode>
                <c:ptCount val="3"/>
                <c:pt idx="0">
                  <c:v>140000</c:v>
                </c:pt>
                <c:pt idx="1">
                  <c:v>61250</c:v>
                </c:pt>
                <c:pt idx="2">
                  <c:v>57000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03-4974-86AF-9D919A981642}"/>
            </c:ext>
          </c:extLst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Sum of February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Sheet1!$A$3:$A$6</c:f>
              <c:strCache>
                <c:ptCount val="3"/>
                <c:pt idx="0">
                  <c:v>Sales</c:v>
                </c:pt>
                <c:pt idx="1">
                  <c:v>Total Operating Expenses</c:v>
                </c:pt>
                <c:pt idx="2">
                  <c:v>Total COGS</c:v>
                </c:pt>
              </c:strCache>
            </c:strRef>
          </c:cat>
          <c:val>
            <c:numRef>
              <c:f>Sheet1!$C$3:$C$6</c:f>
              <c:numCache>
                <c:formatCode>_([$$-409]* #,##0.00_);_([$$-409]* \(#,##0.00\);_([$$-409]* "-"??_);_(@_)</c:formatCode>
                <c:ptCount val="3"/>
                <c:pt idx="0">
                  <c:v>125000</c:v>
                </c:pt>
                <c:pt idx="1">
                  <c:v>5000</c:v>
                </c:pt>
                <c:pt idx="2">
                  <c:v>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03-4974-86AF-9D919A981642}"/>
            </c:ext>
          </c:extLst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Sum of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Sheet1!$A$3:$A$6</c:f>
              <c:strCache>
                <c:ptCount val="3"/>
                <c:pt idx="0">
                  <c:v>Sales</c:v>
                </c:pt>
                <c:pt idx="1">
                  <c:v>Total Operating Expenses</c:v>
                </c:pt>
                <c:pt idx="2">
                  <c:v>Total COGS</c:v>
                </c:pt>
              </c:strCache>
            </c:strRef>
          </c:cat>
          <c:val>
            <c:numRef>
              <c:f>Sheet1!$D$3:$D$6</c:f>
              <c:numCache>
                <c:formatCode>_([$$-409]* #,##0.00_);_([$$-409]* \(#,##0.00\);_([$$-409]*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03-4974-86AF-9D919A981642}"/>
            </c:ext>
          </c:extLst>
        </c:ser>
        <c:ser>
          <c:idx val="3"/>
          <c:order val="3"/>
          <c:tx>
            <c:strRef>
              <c:f>Sheet1!$E$2</c:f>
              <c:strCache>
                <c:ptCount val="1"/>
                <c:pt idx="0">
                  <c:v>Sum of April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Sheet1!$A$3:$A$6</c:f>
              <c:strCache>
                <c:ptCount val="3"/>
                <c:pt idx="0">
                  <c:v>Sales</c:v>
                </c:pt>
                <c:pt idx="1">
                  <c:v>Total Operating Expenses</c:v>
                </c:pt>
                <c:pt idx="2">
                  <c:v>Total COGS</c:v>
                </c:pt>
              </c:strCache>
            </c:strRef>
          </c:cat>
          <c:val>
            <c:numRef>
              <c:f>Sheet1!$E$3:$E$6</c:f>
              <c:numCache>
                <c:formatCode>_([$$-409]* #,##0.00_);_([$$-409]* \(#,##0.00\);_([$$-409]*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03-4974-86AF-9D919A981642}"/>
            </c:ext>
          </c:extLst>
        </c:ser>
        <c:ser>
          <c:idx val="4"/>
          <c:order val="4"/>
          <c:tx>
            <c:strRef>
              <c:f>Sheet1!$F$2</c:f>
              <c:strCache>
                <c:ptCount val="1"/>
                <c:pt idx="0">
                  <c:v>Sum of May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Sheet1!$A$3:$A$6</c:f>
              <c:strCache>
                <c:ptCount val="3"/>
                <c:pt idx="0">
                  <c:v>Sales</c:v>
                </c:pt>
                <c:pt idx="1">
                  <c:v>Total Operating Expenses</c:v>
                </c:pt>
                <c:pt idx="2">
                  <c:v>Total COGS</c:v>
                </c:pt>
              </c:strCache>
            </c:strRef>
          </c:cat>
          <c:val>
            <c:numRef>
              <c:f>Sheet1!$F$3:$F$6</c:f>
              <c:numCache>
                <c:formatCode>_([$$-409]* #,##0.00_);_([$$-409]* \(#,##0.00\);_([$$-409]*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03-4974-86AF-9D919A981642}"/>
            </c:ext>
          </c:extLst>
        </c:ser>
        <c:ser>
          <c:idx val="5"/>
          <c:order val="5"/>
          <c:tx>
            <c:strRef>
              <c:f>Sheet1!$G$2</c:f>
              <c:strCache>
                <c:ptCount val="1"/>
                <c:pt idx="0">
                  <c:v>Sum of June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Sheet1!$A$3:$A$6</c:f>
              <c:strCache>
                <c:ptCount val="3"/>
                <c:pt idx="0">
                  <c:v>Sales</c:v>
                </c:pt>
                <c:pt idx="1">
                  <c:v>Total Operating Expenses</c:v>
                </c:pt>
                <c:pt idx="2">
                  <c:v>Total COGS</c:v>
                </c:pt>
              </c:strCache>
            </c:strRef>
          </c:cat>
          <c:val>
            <c:numRef>
              <c:f>Sheet1!$G$3:$G$6</c:f>
              <c:numCache>
                <c:formatCode>_([$$-409]* #,##0.00_);_([$$-409]* \(#,##0.00\);_([$$-409]*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C03-4974-86AF-9D919A981642}"/>
            </c:ext>
          </c:extLst>
        </c:ser>
        <c:ser>
          <c:idx val="6"/>
          <c:order val="6"/>
          <c:tx>
            <c:strRef>
              <c:f>Sheet1!$H$2</c:f>
              <c:strCache>
                <c:ptCount val="1"/>
                <c:pt idx="0">
                  <c:v>Sum of July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Sheet1!$A$3:$A$6</c:f>
              <c:strCache>
                <c:ptCount val="3"/>
                <c:pt idx="0">
                  <c:v>Sales</c:v>
                </c:pt>
                <c:pt idx="1">
                  <c:v>Total Operating Expenses</c:v>
                </c:pt>
                <c:pt idx="2">
                  <c:v>Total COGS</c:v>
                </c:pt>
              </c:strCache>
            </c:strRef>
          </c:cat>
          <c:val>
            <c:numRef>
              <c:f>Sheet1!$H$3:$H$6</c:f>
              <c:numCache>
                <c:formatCode>_([$$-409]* #,##0.00_);_([$$-409]* \(#,##0.00\);_([$$-409]*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03-4974-86AF-9D919A981642}"/>
            </c:ext>
          </c:extLst>
        </c:ser>
        <c:ser>
          <c:idx val="7"/>
          <c:order val="7"/>
          <c:tx>
            <c:strRef>
              <c:f>Sheet1!$I$2</c:f>
              <c:strCache>
                <c:ptCount val="1"/>
                <c:pt idx="0">
                  <c:v>Sum of August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Sheet1!$A$3:$A$6</c:f>
              <c:strCache>
                <c:ptCount val="3"/>
                <c:pt idx="0">
                  <c:v>Sales</c:v>
                </c:pt>
                <c:pt idx="1">
                  <c:v>Total Operating Expenses</c:v>
                </c:pt>
                <c:pt idx="2">
                  <c:v>Total COGS</c:v>
                </c:pt>
              </c:strCache>
            </c:strRef>
          </c:cat>
          <c:val>
            <c:numRef>
              <c:f>Sheet1!$I$3:$I$6</c:f>
              <c:numCache>
                <c:formatCode>_([$$-409]* #,##0.00_);_([$$-409]* \(#,##0.00\);_([$$-409]*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C03-4974-86AF-9D919A981642}"/>
            </c:ext>
          </c:extLst>
        </c:ser>
        <c:ser>
          <c:idx val="8"/>
          <c:order val="8"/>
          <c:tx>
            <c:strRef>
              <c:f>Sheet1!$J$2</c:f>
              <c:strCache>
                <c:ptCount val="1"/>
                <c:pt idx="0">
                  <c:v>Sum of September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Sheet1!$A$3:$A$6</c:f>
              <c:strCache>
                <c:ptCount val="3"/>
                <c:pt idx="0">
                  <c:v>Sales</c:v>
                </c:pt>
                <c:pt idx="1">
                  <c:v>Total Operating Expenses</c:v>
                </c:pt>
                <c:pt idx="2">
                  <c:v>Total COGS</c:v>
                </c:pt>
              </c:strCache>
            </c:strRef>
          </c:cat>
          <c:val>
            <c:numRef>
              <c:f>Sheet1!$J$3:$J$6</c:f>
              <c:numCache>
                <c:formatCode>_([$$-409]* #,##0.00_);_([$$-409]* \(#,##0.00\);_([$$-409]*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03-4974-86AF-9D919A981642}"/>
            </c:ext>
          </c:extLst>
        </c:ser>
        <c:ser>
          <c:idx val="9"/>
          <c:order val="9"/>
          <c:tx>
            <c:strRef>
              <c:f>Sheet1!$K$2</c:f>
              <c:strCache>
                <c:ptCount val="1"/>
                <c:pt idx="0">
                  <c:v>Sum of October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Sheet1!$A$3:$A$6</c:f>
              <c:strCache>
                <c:ptCount val="3"/>
                <c:pt idx="0">
                  <c:v>Sales</c:v>
                </c:pt>
                <c:pt idx="1">
                  <c:v>Total Operating Expenses</c:v>
                </c:pt>
                <c:pt idx="2">
                  <c:v>Total COGS</c:v>
                </c:pt>
              </c:strCache>
            </c:strRef>
          </c:cat>
          <c:val>
            <c:numRef>
              <c:f>Sheet1!$K$3:$K$6</c:f>
              <c:numCache>
                <c:formatCode>_([$$-409]* #,##0.00_);_([$$-409]* \(#,##0.00\);_([$$-409]*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C03-4974-86AF-9D919A981642}"/>
            </c:ext>
          </c:extLst>
        </c:ser>
        <c:ser>
          <c:idx val="10"/>
          <c:order val="10"/>
          <c:tx>
            <c:strRef>
              <c:f>Sheet1!$L$2</c:f>
              <c:strCache>
                <c:ptCount val="1"/>
                <c:pt idx="0">
                  <c:v>Sum of November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Sheet1!$A$3:$A$6</c:f>
              <c:strCache>
                <c:ptCount val="3"/>
                <c:pt idx="0">
                  <c:v>Sales</c:v>
                </c:pt>
                <c:pt idx="1">
                  <c:v>Total Operating Expenses</c:v>
                </c:pt>
                <c:pt idx="2">
                  <c:v>Total COGS</c:v>
                </c:pt>
              </c:strCache>
            </c:strRef>
          </c:cat>
          <c:val>
            <c:numRef>
              <c:f>Sheet1!$L$3:$L$6</c:f>
              <c:numCache>
                <c:formatCode>_([$$-409]* #,##0.00_);_([$$-409]* \(#,##0.00\);_([$$-409]*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C03-4974-86AF-9D919A981642}"/>
            </c:ext>
          </c:extLst>
        </c:ser>
        <c:ser>
          <c:idx val="11"/>
          <c:order val="11"/>
          <c:tx>
            <c:strRef>
              <c:f>Sheet1!$M$2</c:f>
              <c:strCache>
                <c:ptCount val="1"/>
                <c:pt idx="0">
                  <c:v>Sum of December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Sheet1!$A$3:$A$6</c:f>
              <c:strCache>
                <c:ptCount val="3"/>
                <c:pt idx="0">
                  <c:v>Sales</c:v>
                </c:pt>
                <c:pt idx="1">
                  <c:v>Total Operating Expenses</c:v>
                </c:pt>
                <c:pt idx="2">
                  <c:v>Total COGS</c:v>
                </c:pt>
              </c:strCache>
            </c:strRef>
          </c:cat>
          <c:val>
            <c:numRef>
              <c:f>Sheet1!$M$3:$M$6</c:f>
              <c:numCache>
                <c:formatCode>_([$$-409]* #,##0.00_);_([$$-409]* \(#,##0.00\);_([$$-409]*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C03-4974-86AF-9D919A981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1225959944"/>
        <c:axId val="1225962504"/>
      </c:barChart>
      <c:catAx>
        <c:axId val="1225959944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962504"/>
        <c:crosses val="autoZero"/>
        <c:auto val="1"/>
        <c:lblAlgn val="ctr"/>
        <c:lblOffset val="100"/>
        <c:noMultiLvlLbl val="0"/>
      </c:catAx>
      <c:valAx>
        <c:axId val="1225962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January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[$$-409]* #,##0.00_);_([$$-409]* \(#,##0.00\);_([$$-409]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959944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[Accounting Solution v1.xlsx]Sheet2!PivotTable2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Ratio Analysis of Income Statement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Sheet2!$B$2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Sheet2!$A$3:$A$8</c:f>
              <c:strCache>
                <c:ptCount val="5"/>
                <c:pt idx="0">
                  <c:v>Sales</c:v>
                </c:pt>
                <c:pt idx="1">
                  <c:v>Gross Profit</c:v>
                </c:pt>
                <c:pt idx="2">
                  <c:v>Total COGS</c:v>
                </c:pt>
                <c:pt idx="3">
                  <c:v>Net Income</c:v>
                </c:pt>
                <c:pt idx="4">
                  <c:v>Total Operating Expenses</c:v>
                </c:pt>
              </c:strCache>
            </c:strRef>
          </c:cat>
          <c:val>
            <c:numRef>
              <c:f>Sheet2!$B$3:$B$8</c:f>
              <c:numCache>
                <c:formatCode>0.00%</c:formatCode>
                <c:ptCount val="5"/>
                <c:pt idx="0">
                  <c:v>1</c:v>
                </c:pt>
                <c:pt idx="1">
                  <c:v>0.61509433962264148</c:v>
                </c:pt>
                <c:pt idx="2">
                  <c:v>0.38490566037735852</c:v>
                </c:pt>
                <c:pt idx="3">
                  <c:v>0.36509433962264148</c:v>
                </c:pt>
                <c:pt idx="4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0A-4B34-8B01-DE121D10F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30"/>
        <c:axId val="1651552264"/>
        <c:axId val="1651554312"/>
      </c:barChart>
      <c:catAx>
        <c:axId val="1651552264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554312"/>
        <c:crosses val="autoZero"/>
        <c:auto val="1"/>
        <c:lblAlgn val="ctr"/>
        <c:lblOffset val="100"/>
        <c:noMultiLvlLbl val="0"/>
      </c:catAx>
      <c:valAx>
        <c:axId val="165155431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552264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[Accounting Solution v1.xlsx]Sheet2!PivotTable2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Common Ratio Analysis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Sheet2!$B$2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Sheet2!$A$3:$A$8</c:f>
              <c:strCache>
                <c:ptCount val="5"/>
                <c:pt idx="0">
                  <c:v>Sales</c:v>
                </c:pt>
                <c:pt idx="1">
                  <c:v>Gross Profit</c:v>
                </c:pt>
                <c:pt idx="2">
                  <c:v>Total COGS</c:v>
                </c:pt>
                <c:pt idx="3">
                  <c:v>Net Income</c:v>
                </c:pt>
                <c:pt idx="4">
                  <c:v>Total Operating Expenses</c:v>
                </c:pt>
              </c:strCache>
            </c:strRef>
          </c:cat>
          <c:val>
            <c:numRef>
              <c:f>Sheet2!$B$3:$B$8</c:f>
              <c:numCache>
                <c:formatCode>0.00%</c:formatCode>
                <c:ptCount val="5"/>
                <c:pt idx="0">
                  <c:v>1</c:v>
                </c:pt>
                <c:pt idx="1">
                  <c:v>0.61509433962264148</c:v>
                </c:pt>
                <c:pt idx="2">
                  <c:v>0.38490566037735852</c:v>
                </c:pt>
                <c:pt idx="3">
                  <c:v>0.36509433962264148</c:v>
                </c:pt>
                <c:pt idx="4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4-45EA-BA9E-EA8DF4B89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30"/>
        <c:axId val="1651552264"/>
        <c:axId val="1651554312"/>
      </c:barChart>
      <c:catAx>
        <c:axId val="1651552264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554312"/>
        <c:crosses val="autoZero"/>
        <c:auto val="1"/>
        <c:lblAlgn val="ctr"/>
        <c:lblOffset val="100"/>
        <c:noMultiLvlLbl val="0"/>
      </c:catAx>
      <c:valAx>
        <c:axId val="165155431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552264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819150</xdr:colOff>
      <xdr:row>8</xdr:row>
      <xdr:rowOff>9525</xdr:rowOff>
    </xdr:from>
    <xdr:to>
      <xdr:col>12</xdr:col>
      <xdr:colOff>400050</xdr:colOff>
      <xdr:row>29</xdr:row>
      <xdr:rowOff>66675</xdr:rowOff>
    </xdr:to>
    <xdr:graphicFrame macro="">
      <xdr:nvGraphicFramePr>
        <xdr:cNvPr id="2" name="Chart 1" descr="Chart type: Stacked Bar. 'Account': Net Sales and Sales have noticeably higher 'January'.&#10;&#10;Description automatically generated">
          <a:extLst>
            <a:ext uri="{FF2B5EF4-FFF2-40B4-BE49-F238E27FC236}">
              <a16:creationId xmlns:a16="http://schemas.microsoft.com/office/drawing/2014/main" id="{E9E60613-BCDC-336C-74D3-BBD21CD18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3</xdr:row>
      <xdr:rowOff>152400</xdr:rowOff>
    </xdr:from>
    <xdr:to>
      <xdr:col>17</xdr:col>
      <xdr:colOff>180975</xdr:colOff>
      <xdr:row>25</xdr:row>
      <xdr:rowOff>19050</xdr:rowOff>
    </xdr:to>
    <xdr:graphicFrame macro="">
      <xdr:nvGraphicFramePr>
        <xdr:cNvPr id="2" name="Chart 1" descr="Chart type: Stacked Bar. 'Account': Net Sales and Sales have noticeably higher 'January'.&#10;&#10;Description automatically generated">
          <a:extLst>
            <a:ext uri="{FF2B5EF4-FFF2-40B4-BE49-F238E27FC236}">
              <a16:creationId xmlns:a16="http://schemas.microsoft.com/office/drawing/2014/main" id="{47BE8EBF-613C-4BD1-BB57-DF957A97F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552450</xdr:colOff>
      <xdr:row>2</xdr:row>
      <xdr:rowOff>95250</xdr:rowOff>
    </xdr:from>
    <xdr:to>
      <xdr:col>15</xdr:col>
      <xdr:colOff>171450</xdr:colOff>
      <xdr:row>24</xdr:row>
      <xdr:rowOff>19050</xdr:rowOff>
    </xdr:to>
    <xdr:graphicFrame macro="">
      <xdr:nvGraphicFramePr>
        <xdr:cNvPr id="2" name="Chart 1" descr="Chart type: Clustered Bar. 'Totals' by 'Account'&#10;&#10;Description automatically generated">
          <a:extLst>
            <a:ext uri="{FF2B5EF4-FFF2-40B4-BE49-F238E27FC236}">
              <a16:creationId xmlns:a16="http://schemas.microsoft.com/office/drawing/2014/main" id="{C3670F39-AF2E-F281-0365-FAF63A67E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</xdr:row>
      <xdr:rowOff>0</xdr:rowOff>
    </xdr:from>
    <xdr:to>
      <xdr:col>15</xdr:col>
      <xdr:colOff>247650</xdr:colOff>
      <xdr:row>25</xdr:row>
      <xdr:rowOff>114300</xdr:rowOff>
    </xdr:to>
    <xdr:graphicFrame macro="">
      <xdr:nvGraphicFramePr>
        <xdr:cNvPr id="2" name="Chart 1" descr="Chart type: Clustered Bar. 'Totals' by 'Account'&#10;&#10;Description automatically generated">
          <a:extLst>
            <a:ext uri="{FF2B5EF4-FFF2-40B4-BE49-F238E27FC236}">
              <a16:creationId xmlns:a16="http://schemas.microsoft.com/office/drawing/2014/main" id="{62FE81ED-52F8-4437-B8DE-0F335A206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948.390594791665" createdVersion="8" refreshedVersion="8" minRefreshableVersion="3" recordCount="7" xr:uid="{2F79BA68-50AA-4C14-82DF-B9895AF680E6}">
  <cacheSource type="worksheet">
    <worksheetSource name="Table46"/>
  </cacheSource>
  <cacheFields count="14">
    <cacheField name="Account" numFmtId="0">
      <sharedItems count="7">
        <s v="Sales"/>
        <s v="Total COGS"/>
        <s v="Gross Profit"/>
        <s v="Total Operating Expenses"/>
        <s v="Income Before Other Gains &amp; Losses"/>
        <s v="Income Before Tax"/>
        <s v="Net Income"/>
      </sharedItems>
    </cacheField>
    <cacheField name="January" numFmtId="10">
      <sharedItems containsSemiMixedTypes="0" containsString="0" containsNumber="1" minValue="0.15535714285714286" maxValue="1"/>
    </cacheField>
    <cacheField name="February" numFmtId="0">
      <sharedItems containsString="0" containsBlank="1" containsNumber="1" minValue="0.04" maxValue="1"/>
    </cacheField>
    <cacheField name="March" numFmtId="0">
      <sharedItems containsString="0" containsBlank="1" containsNumber="1" containsInteger="1" minValue="0" maxValue="0"/>
    </cacheField>
    <cacheField name="April" numFmtId="0">
      <sharedItems containsString="0" containsBlank="1" containsNumber="1" containsInteger="1" minValue="0" maxValue="0"/>
    </cacheField>
    <cacheField name="May" numFmtId="0">
      <sharedItems containsString="0" containsBlank="1" containsNumber="1" containsInteger="1" minValue="0" maxValue="0"/>
    </cacheField>
    <cacheField name="June" numFmtId="0">
      <sharedItems containsString="0" containsBlank="1" containsNumber="1" containsInteger="1" minValue="0" maxValue="0"/>
    </cacheField>
    <cacheField name="July" numFmtId="0">
      <sharedItems containsString="0" containsBlank="1" containsNumber="1" containsInteger="1" minValue="0" maxValue="0"/>
    </cacheField>
    <cacheField name="August" numFmtId="0">
      <sharedItems containsString="0" containsBlank="1" containsNumber="1" containsInteger="1" minValue="0" maxValue="0"/>
    </cacheField>
    <cacheField name="September" numFmtId="0">
      <sharedItems containsString="0" containsBlank="1" containsNumber="1" containsInteger="1" minValue="0" maxValue="0"/>
    </cacheField>
    <cacheField name="October " numFmtId="0">
      <sharedItems containsString="0" containsBlank="1" containsNumber="1" containsInteger="1" minValue="0" maxValue="0"/>
    </cacheField>
    <cacheField name="November" numFmtId="0">
      <sharedItems containsString="0" containsBlank="1" containsNumber="1" containsInteger="1" minValue="0" maxValue="0"/>
    </cacheField>
    <cacheField name="December" numFmtId="0">
      <sharedItems containsString="0" containsBlank="1" containsNumber="1" containsInteger="1" minValue="0" maxValue="0"/>
    </cacheField>
    <cacheField name="Totals" numFmtId="0">
      <sharedItems containsSemiMixedTypes="0" containsString="0" containsNumber="1" minValue="0.15535714285714286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948.390594791665" createdVersion="8" refreshedVersion="8" minRefreshableVersion="3" recordCount="51" xr:uid="{2F2DC3EA-5C50-4F88-BA07-AF27C086D671}">
  <cacheSource type="worksheet">
    <worksheetSource name="Table4"/>
  </cacheSource>
  <cacheFields count="14">
    <cacheField name="Account" numFmtId="0">
      <sharedItems containsBlank="1" count="45">
        <s v="Sales"/>
        <s v="Less: Sales Returns and Allowances"/>
        <s v="Net Sales"/>
        <m/>
        <s v="Cost of Goods Sold (COGS)"/>
        <s v="Materials (COGS)"/>
        <s v="Direct Labor (COGS)"/>
        <s v="Manufacturing Supplies (COGS)"/>
        <s v="Shipping &amp; Handling (COGS)"/>
        <s v="Total COGS"/>
        <s v="Gross Profit"/>
        <s v="Operating Expenses"/>
        <s v="Administrative Wages Expense"/>
        <s v="Advertising Expense"/>
        <s v="Auto Expenses"/>
        <s v="Bad Debt Expense"/>
        <s v="Bonus Expense"/>
        <s v="Depreciation Expense"/>
        <s v="Freight"/>
        <s v="Insurance Expense"/>
        <s v="Legal and Professional Expense"/>
        <s v="Maintenance Expense"/>
        <s v="Miscellaneous Office Expense"/>
        <s v="Payroll Tax Expense"/>
        <s v="Pension/Profit-Sharing Plan Ex"/>
        <s v="Phone"/>
        <s v="Postal"/>
        <s v="Property Tax Expense"/>
        <s v="Rent or Lease Expense"/>
        <s v="Research and Development"/>
        <s v="Utilities"/>
        <s v="Warehouse Salaries"/>
        <s v="Warranty Expense"/>
        <s v="Total Operating Expenses"/>
        <s v="Income Before Other Gains &amp; Losses"/>
        <s v="Other Gains &amp; Losses"/>
        <s v="Income from Investments"/>
        <s v="Unrealized (Gains) &amp; Losses - Investments"/>
        <s v="Interest income"/>
        <s v="Interest Expense"/>
        <s v="Total Other Gains &amp; Losses"/>
        <s v="Income Before Tax"/>
        <s v="Income Tax Expense - Federal"/>
        <s v="Income Tax Expense - State"/>
        <s v="Net Income"/>
      </sharedItems>
    </cacheField>
    <cacheField name="January" numFmtId="44">
      <sharedItems containsString="0" containsBlank="1" containsNumber="1" containsInteger="1" minValue="0" maxValue="140000"/>
    </cacheField>
    <cacheField name="February" numFmtId="44">
      <sharedItems containsString="0" containsBlank="1" containsNumber="1" containsInteger="1" minValue="0" maxValue="125000"/>
    </cacheField>
    <cacheField name="March" numFmtId="0">
      <sharedItems containsString="0" containsBlank="1" containsNumber="1" containsInteger="1" minValue="0" maxValue="0"/>
    </cacheField>
    <cacheField name="April" numFmtId="0">
      <sharedItems containsString="0" containsBlank="1" containsNumber="1" containsInteger="1" minValue="0" maxValue="0"/>
    </cacheField>
    <cacheField name="May" numFmtId="0">
      <sharedItems containsString="0" containsBlank="1" containsNumber="1" containsInteger="1" minValue="0" maxValue="0"/>
    </cacheField>
    <cacheField name="June" numFmtId="0">
      <sharedItems containsString="0" containsBlank="1" containsNumber="1" containsInteger="1" minValue="0" maxValue="0"/>
    </cacheField>
    <cacheField name="July" numFmtId="0">
      <sharedItems containsString="0" containsBlank="1" containsNumber="1" containsInteger="1" minValue="0" maxValue="0"/>
    </cacheField>
    <cacheField name="August" numFmtId="0">
      <sharedItems containsString="0" containsBlank="1" containsNumber="1" containsInteger="1" minValue="0" maxValue="0"/>
    </cacheField>
    <cacheField name="September" numFmtId="0">
      <sharedItems containsString="0" containsBlank="1" containsNumber="1" containsInteger="1" minValue="0" maxValue="0"/>
    </cacheField>
    <cacheField name="October " numFmtId="0">
      <sharedItems containsString="0" containsBlank="1" containsNumber="1" containsInteger="1" minValue="0" maxValue="0"/>
    </cacheField>
    <cacheField name="November" numFmtId="0">
      <sharedItems containsString="0" containsBlank="1" containsNumber="1" containsInteger="1" minValue="0" maxValue="0"/>
    </cacheField>
    <cacheField name="December" numFmtId="0">
      <sharedItems containsString="0" containsBlank="1" containsNumber="1" containsInteger="1" minValue="0" maxValue="0"/>
    </cacheField>
    <cacheField name="Totals" numFmtId="44">
      <sharedItems containsSemiMixedTypes="0" containsString="0" containsNumber="1" containsInteger="1" minValue="0" maxValue="26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n v="1"/>
    <n v="1"/>
    <n v="0"/>
    <n v="0"/>
    <n v="0"/>
    <n v="0"/>
    <n v="0"/>
    <n v="0"/>
    <n v="0"/>
    <n v="0"/>
    <n v="0"/>
    <n v="0"/>
    <n v="1"/>
  </r>
  <r>
    <x v="1"/>
    <n v="0.40714285714285714"/>
    <n v="0.36"/>
    <n v="0"/>
    <n v="0"/>
    <n v="0"/>
    <n v="0"/>
    <n v="0"/>
    <n v="0"/>
    <n v="0"/>
    <n v="0"/>
    <n v="0"/>
    <n v="0"/>
    <n v="0.38490566037735852"/>
  </r>
  <r>
    <x v="2"/>
    <n v="0.59285714285714286"/>
    <n v="0.64"/>
    <n v="0"/>
    <n v="0"/>
    <n v="0"/>
    <n v="0"/>
    <n v="0"/>
    <n v="0"/>
    <n v="0"/>
    <n v="0"/>
    <n v="0"/>
    <n v="0"/>
    <n v="0.61509433962264148"/>
  </r>
  <r>
    <x v="3"/>
    <n v="0.4375"/>
    <n v="0.04"/>
    <n v="0"/>
    <n v="0"/>
    <n v="0"/>
    <n v="0"/>
    <n v="0"/>
    <n v="0"/>
    <n v="0"/>
    <n v="0"/>
    <n v="0"/>
    <n v="0"/>
    <n v="0.25"/>
  </r>
  <r>
    <x v="4"/>
    <n v="0.15535714285714286"/>
    <m/>
    <m/>
    <m/>
    <m/>
    <m/>
    <m/>
    <m/>
    <m/>
    <m/>
    <m/>
    <m/>
    <n v="0.15535714285714286"/>
  </r>
  <r>
    <x v="5"/>
    <n v="0.15535714285714286"/>
    <m/>
    <m/>
    <m/>
    <m/>
    <m/>
    <m/>
    <m/>
    <m/>
    <m/>
    <m/>
    <m/>
    <n v="0.15535714285714286"/>
  </r>
  <r>
    <x v="6"/>
    <n v="0.15535714285714286"/>
    <n v="0.6"/>
    <n v="0"/>
    <n v="0"/>
    <n v="0"/>
    <n v="0"/>
    <n v="0"/>
    <n v="0"/>
    <n v="0"/>
    <n v="0"/>
    <n v="0"/>
    <n v="0"/>
    <n v="0.3650943396226414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n v="140000"/>
    <n v="125000"/>
    <n v="0"/>
    <n v="0"/>
    <n v="0"/>
    <n v="0"/>
    <n v="0"/>
    <n v="0"/>
    <n v="0"/>
    <n v="0"/>
    <n v="0"/>
    <n v="0"/>
    <n v="265000"/>
  </r>
  <r>
    <x v="1"/>
    <m/>
    <m/>
    <m/>
    <m/>
    <m/>
    <m/>
    <m/>
    <m/>
    <m/>
    <m/>
    <m/>
    <m/>
    <n v="0"/>
  </r>
  <r>
    <x v="2"/>
    <n v="140000"/>
    <n v="125000"/>
    <n v="0"/>
    <n v="0"/>
    <n v="0"/>
    <n v="0"/>
    <n v="0"/>
    <n v="0"/>
    <n v="0"/>
    <n v="0"/>
    <n v="0"/>
    <n v="0"/>
    <n v="265000"/>
  </r>
  <r>
    <x v="3"/>
    <m/>
    <m/>
    <m/>
    <m/>
    <m/>
    <m/>
    <m/>
    <m/>
    <m/>
    <m/>
    <m/>
    <m/>
    <n v="0"/>
  </r>
  <r>
    <x v="4"/>
    <m/>
    <m/>
    <n v="0"/>
    <n v="0"/>
    <n v="0"/>
    <n v="0"/>
    <n v="0"/>
    <n v="0"/>
    <n v="0"/>
    <n v="0"/>
    <n v="0"/>
    <n v="0"/>
    <n v="0"/>
  </r>
  <r>
    <x v="5"/>
    <n v="32000"/>
    <n v="0"/>
    <n v="0"/>
    <n v="0"/>
    <n v="0"/>
    <n v="0"/>
    <n v="0"/>
    <n v="0"/>
    <n v="0"/>
    <n v="0"/>
    <n v="0"/>
    <n v="0"/>
    <n v="32000"/>
  </r>
  <r>
    <x v="6"/>
    <n v="25000"/>
    <n v="45000"/>
    <n v="0"/>
    <n v="0"/>
    <n v="0"/>
    <n v="0"/>
    <n v="0"/>
    <n v="0"/>
    <n v="0"/>
    <n v="0"/>
    <n v="0"/>
    <n v="0"/>
    <n v="70000"/>
  </r>
  <r>
    <x v="7"/>
    <n v="0"/>
    <n v="0"/>
    <n v="0"/>
    <n v="0"/>
    <n v="0"/>
    <n v="0"/>
    <n v="0"/>
    <n v="0"/>
    <n v="0"/>
    <n v="0"/>
    <n v="0"/>
    <n v="0"/>
    <n v="0"/>
  </r>
  <r>
    <x v="8"/>
    <n v="0"/>
    <n v="0"/>
    <n v="0"/>
    <n v="0"/>
    <n v="0"/>
    <n v="0"/>
    <n v="0"/>
    <n v="0"/>
    <n v="0"/>
    <n v="0"/>
    <n v="0"/>
    <n v="0"/>
    <n v="0"/>
  </r>
  <r>
    <x v="9"/>
    <n v="57000"/>
    <n v="45000"/>
    <n v="0"/>
    <n v="0"/>
    <n v="0"/>
    <n v="0"/>
    <n v="0"/>
    <n v="0"/>
    <n v="0"/>
    <n v="0"/>
    <n v="0"/>
    <n v="0"/>
    <n v="102000"/>
  </r>
  <r>
    <x v="3"/>
    <m/>
    <m/>
    <m/>
    <m/>
    <m/>
    <m/>
    <m/>
    <m/>
    <m/>
    <m/>
    <m/>
    <m/>
    <n v="0"/>
  </r>
  <r>
    <x v="10"/>
    <n v="83000"/>
    <n v="80000"/>
    <n v="0"/>
    <n v="0"/>
    <n v="0"/>
    <n v="0"/>
    <n v="0"/>
    <n v="0"/>
    <n v="0"/>
    <n v="0"/>
    <n v="0"/>
    <n v="0"/>
    <n v="163000"/>
  </r>
  <r>
    <x v="3"/>
    <m/>
    <m/>
    <m/>
    <m/>
    <m/>
    <m/>
    <m/>
    <m/>
    <m/>
    <m/>
    <m/>
    <m/>
    <n v="0"/>
  </r>
  <r>
    <x v="11"/>
    <m/>
    <m/>
    <n v="0"/>
    <n v="0"/>
    <n v="0"/>
    <n v="0"/>
    <n v="0"/>
    <n v="0"/>
    <n v="0"/>
    <n v="0"/>
    <n v="0"/>
    <n v="0"/>
    <n v="0"/>
  </r>
  <r>
    <x v="12"/>
    <n v="50000"/>
    <n v="0"/>
    <n v="0"/>
    <n v="0"/>
    <n v="0"/>
    <n v="0"/>
    <n v="0"/>
    <n v="0"/>
    <n v="0"/>
    <n v="0"/>
    <n v="0"/>
    <n v="0"/>
    <n v="50000"/>
  </r>
  <r>
    <x v="13"/>
    <n v="10000"/>
    <n v="0"/>
    <n v="0"/>
    <n v="0"/>
    <n v="0"/>
    <n v="0"/>
    <n v="0"/>
    <n v="0"/>
    <n v="0"/>
    <n v="0"/>
    <n v="0"/>
    <n v="0"/>
    <n v="10000"/>
  </r>
  <r>
    <x v="14"/>
    <n v="1250"/>
    <n v="5000"/>
    <n v="0"/>
    <n v="0"/>
    <n v="0"/>
    <n v="0"/>
    <n v="0"/>
    <n v="0"/>
    <n v="0"/>
    <n v="0"/>
    <n v="0"/>
    <n v="0"/>
    <n v="6250"/>
  </r>
  <r>
    <x v="15"/>
    <n v="0"/>
    <n v="0"/>
    <n v="0"/>
    <n v="0"/>
    <n v="0"/>
    <n v="0"/>
    <n v="0"/>
    <n v="0"/>
    <n v="0"/>
    <n v="0"/>
    <n v="0"/>
    <n v="0"/>
    <n v="0"/>
  </r>
  <r>
    <x v="16"/>
    <n v="0"/>
    <n v="0"/>
    <n v="0"/>
    <n v="0"/>
    <n v="0"/>
    <n v="0"/>
    <n v="0"/>
    <n v="0"/>
    <n v="0"/>
    <n v="0"/>
    <n v="0"/>
    <n v="0"/>
    <n v="0"/>
  </r>
  <r>
    <x v="17"/>
    <n v="0"/>
    <n v="0"/>
    <n v="0"/>
    <n v="0"/>
    <n v="0"/>
    <n v="0"/>
    <n v="0"/>
    <n v="0"/>
    <n v="0"/>
    <n v="0"/>
    <n v="0"/>
    <n v="0"/>
    <n v="0"/>
  </r>
  <r>
    <x v="18"/>
    <n v="0"/>
    <n v="0"/>
    <n v="0"/>
    <n v="0"/>
    <n v="0"/>
    <n v="0"/>
    <n v="0"/>
    <n v="0"/>
    <n v="0"/>
    <n v="0"/>
    <n v="0"/>
    <n v="0"/>
    <n v="0"/>
  </r>
  <r>
    <x v="19"/>
    <n v="0"/>
    <n v="0"/>
    <n v="0"/>
    <n v="0"/>
    <n v="0"/>
    <n v="0"/>
    <n v="0"/>
    <n v="0"/>
    <n v="0"/>
    <n v="0"/>
    <n v="0"/>
    <n v="0"/>
    <n v="0"/>
  </r>
  <r>
    <x v="20"/>
    <n v="0"/>
    <n v="0"/>
    <n v="0"/>
    <n v="0"/>
    <n v="0"/>
    <n v="0"/>
    <n v="0"/>
    <n v="0"/>
    <n v="0"/>
    <n v="0"/>
    <n v="0"/>
    <n v="0"/>
    <n v="0"/>
  </r>
  <r>
    <x v="21"/>
    <n v="0"/>
    <n v="0"/>
    <n v="0"/>
    <n v="0"/>
    <n v="0"/>
    <n v="0"/>
    <n v="0"/>
    <n v="0"/>
    <n v="0"/>
    <n v="0"/>
    <n v="0"/>
    <n v="0"/>
    <n v="0"/>
  </r>
  <r>
    <x v="22"/>
    <n v="0"/>
    <n v="0"/>
    <n v="0"/>
    <n v="0"/>
    <n v="0"/>
    <n v="0"/>
    <n v="0"/>
    <n v="0"/>
    <n v="0"/>
    <n v="0"/>
    <n v="0"/>
    <n v="0"/>
    <n v="0"/>
  </r>
  <r>
    <x v="23"/>
    <n v="0"/>
    <n v="0"/>
    <n v="0"/>
    <n v="0"/>
    <n v="0"/>
    <n v="0"/>
    <n v="0"/>
    <n v="0"/>
    <n v="0"/>
    <n v="0"/>
    <n v="0"/>
    <n v="0"/>
    <n v="0"/>
  </r>
  <r>
    <x v="24"/>
    <n v="0"/>
    <n v="0"/>
    <n v="0"/>
    <n v="0"/>
    <n v="0"/>
    <n v="0"/>
    <n v="0"/>
    <n v="0"/>
    <n v="0"/>
    <n v="0"/>
    <n v="0"/>
    <n v="0"/>
    <n v="0"/>
  </r>
  <r>
    <x v="25"/>
    <n v="0"/>
    <n v="0"/>
    <n v="0"/>
    <n v="0"/>
    <n v="0"/>
    <n v="0"/>
    <n v="0"/>
    <n v="0"/>
    <n v="0"/>
    <n v="0"/>
    <n v="0"/>
    <n v="0"/>
    <n v="0"/>
  </r>
  <r>
    <x v="26"/>
    <n v="0"/>
    <n v="0"/>
    <n v="0"/>
    <n v="0"/>
    <n v="0"/>
    <n v="0"/>
    <n v="0"/>
    <n v="0"/>
    <n v="0"/>
    <n v="0"/>
    <n v="0"/>
    <n v="0"/>
    <n v="0"/>
  </r>
  <r>
    <x v="27"/>
    <n v="0"/>
    <n v="0"/>
    <n v="0"/>
    <n v="0"/>
    <n v="0"/>
    <n v="0"/>
    <n v="0"/>
    <n v="0"/>
    <n v="0"/>
    <n v="0"/>
    <n v="0"/>
    <n v="0"/>
    <n v="0"/>
  </r>
  <r>
    <x v="28"/>
    <n v="0"/>
    <n v="0"/>
    <n v="0"/>
    <n v="0"/>
    <n v="0"/>
    <n v="0"/>
    <n v="0"/>
    <n v="0"/>
    <n v="0"/>
    <n v="0"/>
    <n v="0"/>
    <n v="0"/>
    <n v="0"/>
  </r>
  <r>
    <x v="29"/>
    <n v="0"/>
    <n v="0"/>
    <n v="0"/>
    <n v="0"/>
    <n v="0"/>
    <n v="0"/>
    <n v="0"/>
    <n v="0"/>
    <n v="0"/>
    <n v="0"/>
    <n v="0"/>
    <n v="0"/>
    <n v="0"/>
  </r>
  <r>
    <x v="30"/>
    <n v="0"/>
    <n v="0"/>
    <n v="0"/>
    <n v="0"/>
    <n v="0"/>
    <n v="0"/>
    <n v="0"/>
    <n v="0"/>
    <n v="0"/>
    <n v="0"/>
    <n v="0"/>
    <n v="0"/>
    <n v="0"/>
  </r>
  <r>
    <x v="31"/>
    <n v="0"/>
    <n v="0"/>
    <n v="0"/>
    <n v="0"/>
    <n v="0"/>
    <n v="0"/>
    <n v="0"/>
    <n v="0"/>
    <n v="0"/>
    <n v="0"/>
    <n v="0"/>
    <n v="0"/>
    <n v="0"/>
  </r>
  <r>
    <x v="32"/>
    <n v="0"/>
    <n v="0"/>
    <n v="0"/>
    <n v="0"/>
    <n v="0"/>
    <n v="0"/>
    <n v="0"/>
    <n v="0"/>
    <n v="0"/>
    <n v="0"/>
    <n v="0"/>
    <n v="0"/>
    <n v="0"/>
  </r>
  <r>
    <x v="33"/>
    <n v="61250"/>
    <n v="5000"/>
    <n v="0"/>
    <n v="0"/>
    <n v="0"/>
    <n v="0"/>
    <n v="0"/>
    <n v="0"/>
    <n v="0"/>
    <n v="0"/>
    <n v="0"/>
    <n v="0"/>
    <n v="66250"/>
  </r>
  <r>
    <x v="3"/>
    <m/>
    <m/>
    <m/>
    <m/>
    <m/>
    <m/>
    <m/>
    <m/>
    <m/>
    <m/>
    <m/>
    <m/>
    <n v="0"/>
  </r>
  <r>
    <x v="34"/>
    <n v="21750"/>
    <n v="75000"/>
    <n v="0"/>
    <n v="0"/>
    <n v="0"/>
    <n v="0"/>
    <n v="0"/>
    <n v="0"/>
    <n v="0"/>
    <n v="0"/>
    <n v="0"/>
    <n v="0"/>
    <n v="96750"/>
  </r>
  <r>
    <x v="3"/>
    <m/>
    <m/>
    <m/>
    <m/>
    <m/>
    <m/>
    <m/>
    <m/>
    <m/>
    <m/>
    <m/>
    <m/>
    <n v="0"/>
  </r>
  <r>
    <x v="35"/>
    <m/>
    <m/>
    <n v="0"/>
    <n v="0"/>
    <n v="0"/>
    <n v="0"/>
    <n v="0"/>
    <n v="0"/>
    <n v="0"/>
    <n v="0"/>
    <n v="0"/>
    <n v="0"/>
    <n v="0"/>
  </r>
  <r>
    <x v="36"/>
    <n v="0"/>
    <n v="0"/>
    <n v="0"/>
    <n v="0"/>
    <n v="0"/>
    <n v="0"/>
    <n v="0"/>
    <n v="0"/>
    <n v="0"/>
    <n v="0"/>
    <n v="0"/>
    <n v="0"/>
    <n v="0"/>
  </r>
  <r>
    <x v="37"/>
    <n v="0"/>
    <n v="0"/>
    <n v="0"/>
    <n v="0"/>
    <n v="0"/>
    <n v="0"/>
    <n v="0"/>
    <n v="0"/>
    <n v="0"/>
    <n v="0"/>
    <n v="0"/>
    <n v="0"/>
    <n v="0"/>
  </r>
  <r>
    <x v="38"/>
    <n v="0"/>
    <n v="0"/>
    <n v="0"/>
    <n v="0"/>
    <n v="0"/>
    <n v="0"/>
    <n v="0"/>
    <n v="0"/>
    <n v="0"/>
    <n v="0"/>
    <n v="0"/>
    <n v="0"/>
    <n v="0"/>
  </r>
  <r>
    <x v="39"/>
    <n v="0"/>
    <n v="0"/>
    <n v="0"/>
    <n v="0"/>
    <n v="0"/>
    <n v="0"/>
    <n v="0"/>
    <n v="0"/>
    <n v="0"/>
    <n v="0"/>
    <n v="0"/>
    <n v="0"/>
    <n v="0"/>
  </r>
  <r>
    <x v="40"/>
    <n v="0"/>
    <n v="0"/>
    <n v="0"/>
    <n v="0"/>
    <n v="0"/>
    <n v="0"/>
    <n v="0"/>
    <n v="0"/>
    <n v="0"/>
    <n v="0"/>
    <n v="0"/>
    <n v="0"/>
    <n v="0"/>
  </r>
  <r>
    <x v="3"/>
    <m/>
    <m/>
    <m/>
    <m/>
    <m/>
    <m/>
    <m/>
    <m/>
    <m/>
    <m/>
    <m/>
    <m/>
    <n v="0"/>
  </r>
  <r>
    <x v="41"/>
    <n v="21750"/>
    <n v="75000"/>
    <n v="0"/>
    <n v="0"/>
    <n v="0"/>
    <n v="0"/>
    <n v="0"/>
    <n v="0"/>
    <n v="0"/>
    <n v="0"/>
    <n v="0"/>
    <n v="0"/>
    <n v="96750"/>
  </r>
  <r>
    <x v="42"/>
    <n v="0"/>
    <n v="0"/>
    <n v="0"/>
    <n v="0"/>
    <n v="0"/>
    <n v="0"/>
    <n v="0"/>
    <n v="0"/>
    <n v="0"/>
    <n v="0"/>
    <n v="0"/>
    <n v="0"/>
    <n v="0"/>
  </r>
  <r>
    <x v="43"/>
    <n v="0"/>
    <n v="0"/>
    <n v="0"/>
    <n v="0"/>
    <n v="0"/>
    <n v="0"/>
    <n v="0"/>
    <n v="0"/>
    <n v="0"/>
    <n v="0"/>
    <n v="0"/>
    <n v="0"/>
    <n v="0"/>
  </r>
  <r>
    <x v="3"/>
    <m/>
    <m/>
    <m/>
    <m/>
    <m/>
    <m/>
    <m/>
    <m/>
    <m/>
    <m/>
    <m/>
    <m/>
    <n v="0"/>
  </r>
  <r>
    <x v="44"/>
    <n v="21750"/>
    <n v="75000"/>
    <n v="0"/>
    <n v="0"/>
    <n v="0"/>
    <n v="0"/>
    <n v="0"/>
    <n v="0"/>
    <n v="0"/>
    <n v="0"/>
    <n v="0"/>
    <n v="0"/>
    <n v="967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E952B2-B654-4F0F-A855-51B533DE8254}" name="PivotTable1" cacheId="1336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 rowHeaderCaption="Account">
  <location ref="A2:M6" firstHeaderRow="0" firstDataRow="1" firstDataCol="1"/>
  <pivotFields count="14">
    <pivotField axis="axisRow" showAll="0" sortType="descending">
      <items count="46">
        <item h="1" x="12"/>
        <item h="1" x="13"/>
        <item h="1" x="14"/>
        <item h="1" x="15"/>
        <item h="1" x="16"/>
        <item h="1" x="4"/>
        <item h="1" x="17"/>
        <item h="1" x="6"/>
        <item h="1" x="18"/>
        <item h="1" x="10"/>
        <item h="1" x="34"/>
        <item h="1" x="41"/>
        <item h="1" x="36"/>
        <item h="1" x="42"/>
        <item h="1" x="43"/>
        <item h="1" x="19"/>
        <item h="1" x="39"/>
        <item h="1" x="38"/>
        <item h="1" x="20"/>
        <item h="1" x="1"/>
        <item h="1" x="21"/>
        <item h="1" x="7"/>
        <item h="1" x="5"/>
        <item h="1" x="22"/>
        <item h="1" x="44"/>
        <item h="1" x="2"/>
        <item h="1" x="11"/>
        <item h="1" x="35"/>
        <item h="1" x="23"/>
        <item h="1" x="24"/>
        <item h="1" x="25"/>
        <item h="1" x="26"/>
        <item h="1" x="27"/>
        <item h="1" x="28"/>
        <item h="1" x="29"/>
        <item x="0"/>
        <item h="1" x="8"/>
        <item x="33"/>
        <item h="1" x="40"/>
        <item h="1" x="37"/>
        <item h="1" x="30"/>
        <item h="1" x="31"/>
        <item h="1" x="32"/>
        <item h="1" x="3"/>
        <item x="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numFmtId="44" showAll="0"/>
  </pivotFields>
  <rowFields count="1">
    <field x="0"/>
  </rowFields>
  <rowItems count="4">
    <i>
      <x v="35"/>
    </i>
    <i>
      <x v="37"/>
    </i>
    <i>
      <x v="44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Month of Jan" fld="1" baseField="0" baseItem="0" numFmtId="44"/>
    <dataField name="Sum of February" fld="2" baseField="0" baseItem="0"/>
    <dataField name="Sum of March" fld="3" baseField="0" baseItem="0"/>
    <dataField name="Sum of April" fld="4" baseField="0" baseItem="0"/>
    <dataField name="Sum of May" fld="5" baseField="0" baseItem="0"/>
    <dataField name="Sum of June" fld="6" baseField="0" baseItem="0"/>
    <dataField name="Sum of July" fld="7" baseField="0" baseItem="0"/>
    <dataField name="Sum of August" fld="8" baseField="0" baseItem="0"/>
    <dataField name="Sum of September" fld="9" baseField="0" baseItem="0"/>
    <dataField name="Sum of October " fld="10" baseField="0" baseItem="0"/>
    <dataField name="Sum of November" fld="11" baseField="0" baseItem="0"/>
    <dataField name="Sum of December" fld="12" baseField="0" baseItem="0"/>
  </dataFields>
  <formats count="2">
    <format dxfId="41">
      <pivotArea outline="0" collapsedLevelsAreSubtotals="1" fieldPosition="0"/>
    </format>
    <format dxfId="42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</formats>
  <chartFormats count="6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35"/>
          </reference>
        </references>
      </pivotArea>
    </chartFormat>
    <chartFormat chart="0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6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17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8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9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20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0" format="21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0" format="22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0" format="23" series="1">
      <pivotArea type="data" outline="0" fieldPosition="0">
        <references count="1">
          <reference field="4294967294" count="1" selected="0">
            <x v="9"/>
          </reference>
        </references>
      </pivotArea>
    </chartFormat>
    <chartFormat chart="0" format="24" series="1">
      <pivotArea type="data" outline="0" fieldPosition="0">
        <references count="1">
          <reference field="4294967294" count="1" selected="0">
            <x v="11"/>
          </reference>
        </references>
      </pivotArea>
    </chartFormat>
    <chartFormat chart="0" format="25" series="1">
      <pivotArea type="data" outline="0" fieldPosition="0">
        <references count="1">
          <reference field="4294967294" count="1" selected="0">
            <x v="10"/>
          </reference>
        </references>
      </pivotArea>
    </chartFormat>
    <chartFormat chart="1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7">
      <pivotArea type="data" outline="0" fieldPosition="0">
        <references count="2">
          <reference field="4294967294" count="1" selected="0">
            <x v="0"/>
          </reference>
          <reference field="0" count="1" selected="0">
            <x v="35"/>
          </reference>
        </references>
      </pivotArea>
    </chartFormat>
    <chartFormat chart="1" format="28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9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30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31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32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" format="33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1" format="34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1" format="35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1" format="36" series="1">
      <pivotArea type="data" outline="0" fieldPosition="0">
        <references count="1">
          <reference field="4294967294" count="1" selected="0">
            <x v="9"/>
          </reference>
        </references>
      </pivotArea>
    </chartFormat>
    <chartFormat chart="1" format="37" series="1">
      <pivotArea type="data" outline="0" fieldPosition="0">
        <references count="1">
          <reference field="4294967294" count="1" selected="0">
            <x v="10"/>
          </reference>
        </references>
      </pivotArea>
    </chartFormat>
    <chartFormat chart="1" format="38" series="1">
      <pivotArea type="data" outline="0" fieldPosition="0">
        <references count="1">
          <reference field="4294967294" count="1" selected="0">
            <x v="11"/>
          </reference>
        </references>
      </pivotArea>
    </chartFormat>
    <chartFormat chart="2" format="3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0">
      <pivotArea type="data" outline="0" fieldPosition="0">
        <references count="2">
          <reference field="4294967294" count="1" selected="0">
            <x v="0"/>
          </reference>
          <reference field="0" count="1" selected="0">
            <x v="35"/>
          </reference>
        </references>
      </pivotArea>
    </chartFormat>
    <chartFormat chart="2" format="4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4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4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2" format="4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2" format="4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2" format="46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2" format="47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2" format="48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2" format="49" series="1">
      <pivotArea type="data" outline="0" fieldPosition="0">
        <references count="1">
          <reference field="4294967294" count="1" selected="0">
            <x v="9"/>
          </reference>
        </references>
      </pivotArea>
    </chartFormat>
    <chartFormat chart="2" format="50" series="1">
      <pivotArea type="data" outline="0" fieldPosition="0">
        <references count="1">
          <reference field="4294967294" count="1" selected="0">
            <x v="10"/>
          </reference>
        </references>
      </pivotArea>
    </chartFormat>
    <chartFormat chart="2" format="51" series="1">
      <pivotArea type="data" outline="0" fieldPosition="0">
        <references count="1">
          <reference field="4294967294" count="1" selected="0">
            <x v="11"/>
          </reference>
        </references>
      </pivotArea>
    </chartFormat>
    <chartFormat chart="3" format="5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53">
      <pivotArea type="data" outline="0" fieldPosition="0">
        <references count="2">
          <reference field="4294967294" count="1" selected="0">
            <x v="0"/>
          </reference>
          <reference field="0" count="1" selected="0">
            <x v="35"/>
          </reference>
        </references>
      </pivotArea>
    </chartFormat>
    <chartFormat chart="3" format="5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5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56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3" format="57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3" format="58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3" format="59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3" format="60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3" format="61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3" format="62" series="1">
      <pivotArea type="data" outline="0" fieldPosition="0">
        <references count="1">
          <reference field="4294967294" count="1" selected="0">
            <x v="9"/>
          </reference>
        </references>
      </pivotArea>
    </chartFormat>
    <chartFormat chart="3" format="63" series="1">
      <pivotArea type="data" outline="0" fieldPosition="0">
        <references count="1">
          <reference field="4294967294" count="1" selected="0">
            <x v="10"/>
          </reference>
        </references>
      </pivotArea>
    </chartFormat>
    <chartFormat chart="3" format="64" series="1">
      <pivotArea type="data" outline="0" fieldPosition="0">
        <references count="1">
          <reference field="4294967294" count="1" selected="0">
            <x v="11"/>
          </reference>
        </references>
      </pivotArea>
    </chartFormat>
    <chartFormat chart="4" format="6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66">
      <pivotArea type="data" outline="0" fieldPosition="0">
        <references count="2">
          <reference field="4294967294" count="1" selected="0">
            <x v="0"/>
          </reference>
          <reference field="0" count="1" selected="0">
            <x v="35"/>
          </reference>
        </references>
      </pivotArea>
    </chartFormat>
    <chartFormat chart="4" format="6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6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4" format="6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4" format="7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4" format="71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4" format="72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4" format="73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4" format="74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4" format="75" series="1">
      <pivotArea type="data" outline="0" fieldPosition="0">
        <references count="1">
          <reference field="4294967294" count="1" selected="0">
            <x v="9"/>
          </reference>
        </references>
      </pivotArea>
    </chartFormat>
    <chartFormat chart="4" format="76" series="1">
      <pivotArea type="data" outline="0" fieldPosition="0">
        <references count="1">
          <reference field="4294967294" count="1" selected="0">
            <x v="10"/>
          </reference>
        </references>
      </pivotArea>
    </chartFormat>
    <chartFormat chart="4" format="77" series="1">
      <pivotArea type="data" outline="0" fieldPosition="0">
        <references count="1">
          <reference field="4294967294" count="1" selected="0">
            <x v="1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FF2523-EF6F-4F05-A3C8-DFFFF9AE6445}" name="PivotTable2" cacheId="1336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A2:B8" firstHeaderRow="1" firstDataRow="1" firstDataCol="1"/>
  <pivotFields count="14">
    <pivotField axis="axisRow" showAll="0" sortType="descending">
      <items count="8">
        <item x="2"/>
        <item h="1" x="4"/>
        <item h="1" x="5"/>
        <item x="6"/>
        <item x="0"/>
        <item x="1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umFmtId="1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6">
    <i>
      <x v="4"/>
    </i>
    <i>
      <x/>
    </i>
    <i>
      <x v="5"/>
    </i>
    <i>
      <x v="3"/>
    </i>
    <i>
      <x v="6"/>
    </i>
    <i t="grand">
      <x/>
    </i>
  </rowItems>
  <colItems count="1">
    <i/>
  </colItems>
  <dataFields count="1">
    <dataField name="Average of Totals" fld="13" subtotal="average" baseField="0" baseItem="0" numFmtId="10"/>
  </dataField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D498DB3-22E6-4879-A184-DDB98D30A59C}" name="Table2" displayName="Table2" ref="B3:B43" totalsRowShown="0" headerRowDxfId="40" dataDxfId="39">
  <autoFilter ref="B3:B43" xr:uid="{8D498DB3-22E6-4879-A184-DDB98D30A59C}"/>
  <tableColumns count="1">
    <tableColumn id="1" xr3:uid="{9CEE4089-F233-40B2-A976-7D3CDA03613A}" name="Accounts" dataDxfId="3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5163A9-C506-4B5C-994C-1E5B802A593C}" name="Table1" displayName="Table1" ref="B3:F108" totalsRowShown="0" dataDxfId="37">
  <autoFilter ref="B3:F108" xr:uid="{AD5163A9-C506-4B5C-994C-1E5B802A593C}"/>
  <tableColumns count="5">
    <tableColumn id="1" xr3:uid="{643AFAD7-25DB-4E19-A1BE-52DD2B2B0406}" name="Month" dataDxfId="36">
      <calculatedColumnFormula>TEXT(C4, "mmmm")</calculatedColumnFormula>
    </tableColumn>
    <tableColumn id="2" xr3:uid="{EFEAC10D-5EE1-4E8E-8CCE-CADB903E333D}" name="Date" dataDxfId="35"/>
    <tableColumn id="3" xr3:uid="{E96700F0-C9BF-4868-8564-1A91FBD8E028}" name="Account" dataDxfId="34"/>
    <tableColumn id="5" xr3:uid="{AC65086C-1C07-40ED-8DCB-0BF7566BE185}" name="Amount" dataDxfId="33"/>
    <tableColumn id="6" xr3:uid="{474671C1-1E58-4BFB-A675-398B8074B204}" name="Description" dataDxfId="3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3FE53E2-BA3C-453A-A4A3-1E4336D83195}" name="Table4" displayName="Table4" ref="B3:O54" totalsRowShown="0" headerRowDxfId="31" dataDxfId="30">
  <autoFilter ref="B3:O54" xr:uid="{83FE53E2-BA3C-453A-A4A3-1E4336D83195}"/>
  <tableColumns count="14">
    <tableColumn id="1" xr3:uid="{EA1D44ED-0DDD-436D-BDB1-1FFCB51581EC}" name="Account" dataDxfId="29"/>
    <tableColumn id="2" xr3:uid="{4FC42309-FCEF-4463-95ED-71C3B7A4ECA4}" name="January" dataDxfId="28"/>
    <tableColumn id="3" xr3:uid="{90D42725-CF2B-4D6B-A07B-FF18715088E8}" name="February" dataDxfId="27"/>
    <tableColumn id="4" xr3:uid="{7DE9E4B6-5081-4FF6-A0CA-13529B399825}" name="March" dataDxfId="26"/>
    <tableColumn id="5" xr3:uid="{75B94A7C-AB2F-4A95-9975-A5267BCCB5E4}" name="April" dataDxfId="25"/>
    <tableColumn id="6" xr3:uid="{B947EAC8-0BF0-4243-B1AE-3F9706FFE36A}" name="May" dataDxfId="24"/>
    <tableColumn id="7" xr3:uid="{3EBB5629-D005-4A70-A476-D8D126CF2482}" name="June" dataDxfId="23"/>
    <tableColumn id="8" xr3:uid="{3075CE4B-D57E-4B7B-AE2D-608148562BAB}" name="July" dataDxfId="22"/>
    <tableColumn id="9" xr3:uid="{FEF67C97-9AA3-4098-9EC6-617AF63093E1}" name="August" dataDxfId="21"/>
    <tableColumn id="10" xr3:uid="{E553FCDA-4716-4C9F-9269-9F2C6A26087F}" name="September" dataDxfId="20"/>
    <tableColumn id="11" xr3:uid="{78F14222-A2B5-4E18-ABBD-14A515902DB0}" name="October " dataDxfId="19"/>
    <tableColumn id="12" xr3:uid="{BBE80349-C620-4D20-9DCE-4873D737B98B}" name="November" dataDxfId="18"/>
    <tableColumn id="13" xr3:uid="{78BD5D1B-CFE1-4E23-A1C9-A6AEAE6F7AD0}" name="December" dataDxfId="17"/>
    <tableColumn id="14" xr3:uid="{32A4BF50-4CFB-4B0C-B7F6-40A6A458332D}" name="Totals" dataDxfId="16">
      <calculatedColumnFormula>SUM(C4:N4)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A2FEFFE-D8E9-41AB-A162-7A3E4DBC1F7A}" name="Table46" displayName="Table46" ref="B3:O10" totalsRowShown="0" headerRowDxfId="15" dataDxfId="14">
  <autoFilter ref="B3:O10" xr:uid="{83FE53E2-BA3C-453A-A4A3-1E4336D83195}">
    <filterColumn colId="0">
      <filters>
        <filter val="Gross Profit"/>
        <filter val="Net income"/>
        <filter val="Sales"/>
        <filter val="Total COGS"/>
        <filter val="Total Operating Expenses"/>
      </filters>
    </filterColumn>
  </autoFilter>
  <tableColumns count="14">
    <tableColumn id="1" xr3:uid="{4D367416-C846-4852-94EC-AE38C95AD2CD}" name="Account" dataDxfId="13"/>
    <tableColumn id="2" xr3:uid="{FA1F55F6-2257-4DDA-84C3-AFB4FC6168BD}" name="January" dataDxfId="12">
      <calculatedColumnFormula>IFERROR(_xlfn.XLOOKUP($B4,'Income Statement'!$B:$B,'Income Statement'!C:C)/_xlfn.XLOOKUP($B$4,'Income Statement'!$B:$B,'Income Statement'!C:C),0)</calculatedColumnFormula>
    </tableColumn>
    <tableColumn id="3" xr3:uid="{7C315661-D174-46A6-8CCD-E610400FE28D}" name="February" dataDxfId="11"/>
    <tableColumn id="4" xr3:uid="{258A7388-77D5-4074-9803-56EFD5F9EC14}" name="March" dataDxfId="10"/>
    <tableColumn id="5" xr3:uid="{A43A1BA5-D0D9-4AD6-9BCE-6C915252FE03}" name="April" dataDxfId="9"/>
    <tableColumn id="6" xr3:uid="{B6E77F47-8989-44B1-9524-3A9FBBFC1CD5}" name="May" dataDxfId="8"/>
    <tableColumn id="7" xr3:uid="{40AE6281-E008-4AEC-A677-BA00EFA4023C}" name="June" dataDxfId="7"/>
    <tableColumn id="8" xr3:uid="{C41AFC55-2731-4837-BC49-B15848D3CC4D}" name="July" dataDxfId="6"/>
    <tableColumn id="9" xr3:uid="{0FCAA8F2-AC98-4718-94E9-51B36C2AE7B5}" name="August" dataDxfId="5"/>
    <tableColumn id="10" xr3:uid="{D3CD99AA-D871-4F50-9BF0-96F1B285BE52}" name="September" dataDxfId="4"/>
    <tableColumn id="11" xr3:uid="{FB04E22D-9927-4625-8C98-C4D9C4BB4FE5}" name="October " dataDxfId="3"/>
    <tableColumn id="12" xr3:uid="{846C8763-98B2-4D38-9FCA-E464E97DB58A}" name="November" dataDxfId="2"/>
    <tableColumn id="13" xr3:uid="{0C4A86FA-FCBD-46BA-BFF8-FC602281F9C3}" name="December" dataDxfId="1"/>
    <tableColumn id="14" xr3:uid="{89ACA3F0-01CF-4BFB-B2F5-6584F5220EF9}" name="Totals" dataDxfId="0">
      <calculatedColumnFormula>SUM(C4:N4)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9D87A-6CED-4FBD-B715-B45E122E0F59}">
  <dimension ref="B1:B43"/>
  <sheetViews>
    <sheetView workbookViewId="0">
      <selection activeCell="B11" sqref="B11"/>
    </sheetView>
  </sheetViews>
  <sheetFormatPr defaultRowHeight="15"/>
  <cols>
    <col min="1" max="1" width="6" customWidth="1"/>
    <col min="2" max="2" width="44" style="5" customWidth="1"/>
  </cols>
  <sheetData>
    <row r="1" spans="2:2" ht="15.75">
      <c r="B1" s="31" t="s">
        <v>0</v>
      </c>
    </row>
    <row r="3" spans="2:2">
      <c r="B3" s="6" t="s">
        <v>1</v>
      </c>
    </row>
    <row r="4" spans="2:2">
      <c r="B4" s="37" t="s">
        <v>2</v>
      </c>
    </row>
    <row r="5" spans="2:2">
      <c r="B5" s="37" t="s">
        <v>3</v>
      </c>
    </row>
    <row r="6" spans="2:2">
      <c r="B6" s="13" t="s">
        <v>4</v>
      </c>
    </row>
    <row r="7" spans="2:2">
      <c r="B7" s="13" t="s">
        <v>5</v>
      </c>
    </row>
    <row r="8" spans="2:2">
      <c r="B8" s="14" t="s">
        <v>6</v>
      </c>
    </row>
    <row r="9" spans="2:2">
      <c r="B9" s="13" t="s">
        <v>7</v>
      </c>
    </row>
    <row r="10" spans="2:2">
      <c r="B10" s="39" t="s">
        <v>8</v>
      </c>
    </row>
    <row r="11" spans="2:2">
      <c r="B11" s="39" t="s">
        <v>9</v>
      </c>
    </row>
    <row r="12" spans="2:2">
      <c r="B12" s="39" t="s">
        <v>10</v>
      </c>
    </row>
    <row r="13" spans="2:2" s="1" customFormat="1">
      <c r="B13" s="39" t="s">
        <v>11</v>
      </c>
    </row>
    <row r="14" spans="2:2">
      <c r="B14" s="39" t="s">
        <v>12</v>
      </c>
    </row>
    <row r="15" spans="2:2">
      <c r="B15" s="39" t="s">
        <v>13</v>
      </c>
    </row>
    <row r="16" spans="2:2">
      <c r="B16" s="39" t="s">
        <v>14</v>
      </c>
    </row>
    <row r="17" spans="2:2">
      <c r="B17" s="39" t="s">
        <v>15</v>
      </c>
    </row>
    <row r="18" spans="2:2">
      <c r="B18" s="39" t="s">
        <v>16</v>
      </c>
    </row>
    <row r="19" spans="2:2">
      <c r="B19" s="39" t="s">
        <v>17</v>
      </c>
    </row>
    <row r="20" spans="2:2">
      <c r="B20" s="39" t="s">
        <v>18</v>
      </c>
    </row>
    <row r="21" spans="2:2">
      <c r="B21" s="39" t="s">
        <v>19</v>
      </c>
    </row>
    <row r="22" spans="2:2">
      <c r="B22" s="39" t="s">
        <v>20</v>
      </c>
    </row>
    <row r="23" spans="2:2">
      <c r="B23" s="39" t="s">
        <v>21</v>
      </c>
    </row>
    <row r="24" spans="2:2">
      <c r="B24" s="39" t="s">
        <v>22</v>
      </c>
    </row>
    <row r="25" spans="2:2">
      <c r="B25" s="39" t="s">
        <v>23</v>
      </c>
    </row>
    <row r="26" spans="2:2">
      <c r="B26" s="39" t="s">
        <v>24</v>
      </c>
    </row>
    <row r="27" spans="2:2">
      <c r="B27" s="39" t="s">
        <v>25</v>
      </c>
    </row>
    <row r="28" spans="2:2">
      <c r="B28" s="39" t="s">
        <v>26</v>
      </c>
    </row>
    <row r="29" spans="2:2">
      <c r="B29" s="39" t="s">
        <v>27</v>
      </c>
    </row>
    <row r="30" spans="2:2">
      <c r="B30" s="39" t="s">
        <v>28</v>
      </c>
    </row>
    <row r="31" spans="2:2">
      <c r="B31" s="39" t="s">
        <v>29</v>
      </c>
    </row>
    <row r="32" spans="2:2">
      <c r="B32" s="39" t="s">
        <v>30</v>
      </c>
    </row>
    <row r="33" spans="2:2">
      <c r="B33" s="39" t="s">
        <v>31</v>
      </c>
    </row>
    <row r="34" spans="2:2">
      <c r="B34" s="39" t="s">
        <v>32</v>
      </c>
    </row>
    <row r="35" spans="2:2">
      <c r="B35" s="39" t="s">
        <v>33</v>
      </c>
    </row>
    <row r="36" spans="2:2">
      <c r="B36" s="39" t="s">
        <v>34</v>
      </c>
    </row>
    <row r="37" spans="2:2">
      <c r="B37" s="40"/>
    </row>
    <row r="38" spans="2:2">
      <c r="B38" s="40"/>
    </row>
    <row r="39" spans="2:2">
      <c r="B39" s="40"/>
    </row>
    <row r="40" spans="2:2">
      <c r="B40" s="40"/>
    </row>
    <row r="41" spans="2:2">
      <c r="B41" s="38"/>
    </row>
    <row r="42" spans="2:2">
      <c r="B42" s="38"/>
    </row>
    <row r="43" spans="2:2">
      <c r="B43" s="38"/>
    </row>
  </sheetData>
  <sortState xmlns:xlrd2="http://schemas.microsoft.com/office/spreadsheetml/2017/richdata2" ref="B4:B43">
    <sortCondition ref="B4:B43"/>
  </sortState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0407D-3A46-43E4-B749-CBA54852F0B7}">
  <dimension ref="A1:F108"/>
  <sheetViews>
    <sheetView topLeftCell="A2" workbookViewId="0">
      <selection activeCell="C10" sqref="C10"/>
    </sheetView>
  </sheetViews>
  <sheetFormatPr defaultRowHeight="15" customHeight="1"/>
  <cols>
    <col min="1" max="1" width="9.5703125" style="8" customWidth="1"/>
    <col min="2" max="2" width="28.42578125" style="8" customWidth="1"/>
    <col min="3" max="3" width="20.28515625" style="3" customWidth="1"/>
    <col min="4" max="4" width="42.85546875" style="8" customWidth="1"/>
    <col min="5" max="5" width="16.85546875" style="12" customWidth="1"/>
    <col min="6" max="6" width="42.85546875" style="11" customWidth="1"/>
    <col min="7" max="7" width="10.42578125" style="7" bestFit="1" customWidth="1"/>
    <col min="8" max="8" width="10.42578125" style="7" customWidth="1"/>
    <col min="9" max="9" width="10.42578125" style="7" bestFit="1" customWidth="1"/>
    <col min="10" max="16384" width="9.140625" style="7"/>
  </cols>
  <sheetData>
    <row r="1" spans="1:6" ht="15" customHeight="1">
      <c r="B1" s="26" t="s">
        <v>35</v>
      </c>
    </row>
    <row r="2" spans="1:6" ht="14.45" customHeight="1">
      <c r="A2" s="9"/>
      <c r="B2" s="10"/>
    </row>
    <row r="3" spans="1:6">
      <c r="B3" s="10" t="s">
        <v>36</v>
      </c>
      <c r="C3" s="2" t="s">
        <v>37</v>
      </c>
      <c r="D3" s="10" t="s">
        <v>38</v>
      </c>
      <c r="E3" s="4" t="s">
        <v>39</v>
      </c>
      <c r="F3" s="27" t="s">
        <v>40</v>
      </c>
    </row>
    <row r="4" spans="1:6">
      <c r="B4" s="11" t="str">
        <f>TEXT(C4, "mmmm")</f>
        <v>January</v>
      </c>
      <c r="C4" s="19">
        <v>45658</v>
      </c>
      <c r="D4" s="17" t="s">
        <v>2</v>
      </c>
      <c r="E4" s="20">
        <v>75000</v>
      </c>
      <c r="F4" s="28"/>
    </row>
    <row r="5" spans="1:6">
      <c r="A5" s="7"/>
      <c r="B5" s="11" t="str">
        <f>TEXT(C5, "mmmm")</f>
        <v>January</v>
      </c>
      <c r="C5" s="3">
        <v>45672</v>
      </c>
      <c r="D5" s="17" t="s">
        <v>10</v>
      </c>
      <c r="E5" s="12">
        <v>1250</v>
      </c>
      <c r="F5" s="29"/>
    </row>
    <row r="6" spans="1:6">
      <c r="A6" s="7"/>
      <c r="B6" s="11" t="str">
        <f>TEXT(C6, "mmmm")</f>
        <v>January</v>
      </c>
      <c r="C6" s="3">
        <v>45672</v>
      </c>
      <c r="D6" s="17" t="s">
        <v>4</v>
      </c>
      <c r="E6" s="12">
        <v>32000</v>
      </c>
      <c r="F6" s="29"/>
    </row>
    <row r="7" spans="1:6" ht="15" customHeight="1">
      <c r="B7" s="11" t="str">
        <f>TEXT(C7, "mmmm")</f>
        <v>January</v>
      </c>
      <c r="C7" s="3">
        <v>45671</v>
      </c>
      <c r="D7" s="17" t="s">
        <v>2</v>
      </c>
      <c r="E7" s="12">
        <v>65000</v>
      </c>
      <c r="F7" s="29"/>
    </row>
    <row r="8" spans="1:6" ht="15" customHeight="1">
      <c r="B8" s="11" t="str">
        <f>TEXT(C8, "mmmm")</f>
        <v>January</v>
      </c>
      <c r="C8" s="3">
        <v>45674</v>
      </c>
      <c r="D8" s="17" t="s">
        <v>8</v>
      </c>
      <c r="E8" s="12">
        <v>50000</v>
      </c>
      <c r="F8" s="29"/>
    </row>
    <row r="9" spans="1:6" ht="15" customHeight="1">
      <c r="B9" s="11" t="str">
        <f>TEXT(C9, "mmmm")</f>
        <v>January</v>
      </c>
      <c r="C9" s="3">
        <v>45682</v>
      </c>
      <c r="D9" s="17" t="s">
        <v>5</v>
      </c>
      <c r="E9" s="12">
        <v>25000</v>
      </c>
      <c r="F9" s="29"/>
    </row>
    <row r="10" spans="1:6" ht="15" customHeight="1">
      <c r="B10" s="11" t="str">
        <f>TEXT(C10, "mmmm")</f>
        <v>January</v>
      </c>
      <c r="C10" s="3">
        <v>45687</v>
      </c>
      <c r="D10" s="17" t="s">
        <v>9</v>
      </c>
      <c r="E10" s="12">
        <v>10000</v>
      </c>
      <c r="F10" s="29"/>
    </row>
    <row r="11" spans="1:6" ht="15" customHeight="1">
      <c r="B11" s="11" t="str">
        <f>TEXT(C11, "mmmm")</f>
        <v>February</v>
      </c>
      <c r="C11" s="3">
        <v>45689</v>
      </c>
      <c r="D11" s="17" t="s">
        <v>2</v>
      </c>
      <c r="E11" s="12">
        <v>125000</v>
      </c>
      <c r="F11" s="29"/>
    </row>
    <row r="12" spans="1:6" ht="15" customHeight="1">
      <c r="B12" s="11" t="str">
        <f>TEXT(C12, "mmmm")</f>
        <v>February</v>
      </c>
      <c r="C12" s="3">
        <v>45703</v>
      </c>
      <c r="D12" s="17" t="s">
        <v>5</v>
      </c>
      <c r="E12" s="12">
        <v>45000</v>
      </c>
      <c r="F12" s="29"/>
    </row>
    <row r="13" spans="1:6" ht="15" customHeight="1">
      <c r="B13" s="11" t="str">
        <f>TEXT(C13, "mmmm")</f>
        <v>February</v>
      </c>
      <c r="C13" s="3">
        <v>45708</v>
      </c>
      <c r="D13" s="17" t="s">
        <v>10</v>
      </c>
      <c r="E13" s="12">
        <v>5000</v>
      </c>
      <c r="F13" s="29"/>
    </row>
    <row r="14" spans="1:6" ht="15" customHeight="1">
      <c r="B14" s="11" t="str">
        <f>TEXT(C14, "mmmm")</f>
        <v>January</v>
      </c>
      <c r="D14" s="17"/>
      <c r="F14" s="29"/>
    </row>
    <row r="15" spans="1:6" ht="15" customHeight="1">
      <c r="B15" s="11" t="str">
        <f t="shared" ref="B15:B67" si="0">TEXT(C15, "mmmm")</f>
        <v>January</v>
      </c>
      <c r="D15" s="17"/>
      <c r="F15" s="29"/>
    </row>
    <row r="16" spans="1:6" ht="15" customHeight="1">
      <c r="B16" s="11" t="str">
        <f t="shared" si="0"/>
        <v>January</v>
      </c>
      <c r="D16" s="17"/>
      <c r="F16" s="30"/>
    </row>
    <row r="17" spans="2:6" ht="15" customHeight="1">
      <c r="B17" s="11" t="str">
        <f t="shared" si="0"/>
        <v>January</v>
      </c>
      <c r="D17" s="17"/>
      <c r="F17" s="29"/>
    </row>
    <row r="18" spans="2:6" ht="15" customHeight="1">
      <c r="B18" s="11" t="str">
        <f t="shared" si="0"/>
        <v>January</v>
      </c>
      <c r="D18" s="17"/>
      <c r="F18" s="29"/>
    </row>
    <row r="19" spans="2:6" ht="15" customHeight="1">
      <c r="B19" s="11" t="str">
        <f t="shared" si="0"/>
        <v>January</v>
      </c>
      <c r="D19" s="17"/>
      <c r="F19" s="29"/>
    </row>
    <row r="20" spans="2:6" ht="15" customHeight="1">
      <c r="B20" s="11" t="str">
        <f t="shared" si="0"/>
        <v>January</v>
      </c>
      <c r="D20" s="17"/>
      <c r="F20" s="29"/>
    </row>
    <row r="21" spans="2:6" ht="15" customHeight="1">
      <c r="B21" s="11" t="str">
        <f t="shared" si="0"/>
        <v>January</v>
      </c>
      <c r="D21" s="17"/>
      <c r="F21" s="29"/>
    </row>
    <row r="22" spans="2:6" ht="15" customHeight="1">
      <c r="B22" s="11" t="str">
        <f t="shared" si="0"/>
        <v>January</v>
      </c>
      <c r="D22" s="17"/>
      <c r="F22" s="29"/>
    </row>
    <row r="23" spans="2:6" ht="15" customHeight="1">
      <c r="B23" s="11" t="str">
        <f t="shared" si="0"/>
        <v>January</v>
      </c>
      <c r="D23" s="17"/>
      <c r="F23" s="29"/>
    </row>
    <row r="24" spans="2:6" ht="15" customHeight="1">
      <c r="B24" s="11" t="str">
        <f t="shared" si="0"/>
        <v>January</v>
      </c>
      <c r="D24" s="17"/>
      <c r="F24" s="29"/>
    </row>
    <row r="25" spans="2:6" ht="15" customHeight="1">
      <c r="B25" s="11" t="str">
        <f t="shared" si="0"/>
        <v>January</v>
      </c>
      <c r="D25" s="17"/>
      <c r="F25" s="29"/>
    </row>
    <row r="26" spans="2:6" ht="15" customHeight="1">
      <c r="B26" s="11" t="str">
        <f t="shared" si="0"/>
        <v>January</v>
      </c>
      <c r="D26" s="17"/>
      <c r="F26" s="29"/>
    </row>
    <row r="27" spans="2:6" ht="15" customHeight="1">
      <c r="B27" s="11" t="str">
        <f t="shared" si="0"/>
        <v>January</v>
      </c>
      <c r="D27" s="17"/>
      <c r="F27" s="29"/>
    </row>
    <row r="28" spans="2:6" ht="15" customHeight="1">
      <c r="B28" s="11" t="str">
        <f t="shared" si="0"/>
        <v>January</v>
      </c>
      <c r="D28" s="17"/>
      <c r="F28" s="29"/>
    </row>
    <row r="29" spans="2:6" ht="15" customHeight="1">
      <c r="B29" s="11" t="str">
        <f t="shared" si="0"/>
        <v>January</v>
      </c>
      <c r="D29" s="17"/>
      <c r="F29" s="29"/>
    </row>
    <row r="30" spans="2:6" ht="15" customHeight="1">
      <c r="B30" s="11" t="str">
        <f t="shared" si="0"/>
        <v>January</v>
      </c>
      <c r="D30" s="17"/>
      <c r="F30" s="29"/>
    </row>
    <row r="31" spans="2:6" ht="15" customHeight="1">
      <c r="B31" s="11" t="str">
        <f t="shared" si="0"/>
        <v>January</v>
      </c>
    </row>
    <row r="32" spans="2:6" ht="15" customHeight="1">
      <c r="B32" s="11" t="str">
        <f t="shared" si="0"/>
        <v>January</v>
      </c>
    </row>
    <row r="33" spans="2:2" ht="15" customHeight="1">
      <c r="B33" s="11" t="str">
        <f t="shared" si="0"/>
        <v>January</v>
      </c>
    </row>
    <row r="34" spans="2:2" ht="15" customHeight="1">
      <c r="B34" s="11" t="str">
        <f t="shared" si="0"/>
        <v>January</v>
      </c>
    </row>
    <row r="35" spans="2:2" ht="15" customHeight="1">
      <c r="B35" s="11" t="str">
        <f t="shared" si="0"/>
        <v>January</v>
      </c>
    </row>
    <row r="36" spans="2:2" ht="15" customHeight="1">
      <c r="B36" s="11" t="str">
        <f t="shared" si="0"/>
        <v>January</v>
      </c>
    </row>
    <row r="37" spans="2:2" ht="15" customHeight="1">
      <c r="B37" s="11" t="str">
        <f t="shared" si="0"/>
        <v>January</v>
      </c>
    </row>
    <row r="38" spans="2:2" ht="15" customHeight="1">
      <c r="B38" s="11" t="str">
        <f t="shared" si="0"/>
        <v>January</v>
      </c>
    </row>
    <row r="39" spans="2:2" ht="15" customHeight="1">
      <c r="B39" s="11" t="str">
        <f t="shared" si="0"/>
        <v>January</v>
      </c>
    </row>
    <row r="40" spans="2:2" ht="15" customHeight="1">
      <c r="B40" s="11" t="str">
        <f t="shared" si="0"/>
        <v>January</v>
      </c>
    </row>
    <row r="41" spans="2:2" ht="15" customHeight="1">
      <c r="B41" s="11" t="str">
        <f t="shared" si="0"/>
        <v>January</v>
      </c>
    </row>
    <row r="42" spans="2:2" ht="15" customHeight="1">
      <c r="B42" s="11" t="str">
        <f t="shared" si="0"/>
        <v>January</v>
      </c>
    </row>
    <row r="43" spans="2:2" ht="15" customHeight="1">
      <c r="B43" s="11" t="str">
        <f t="shared" si="0"/>
        <v>January</v>
      </c>
    </row>
    <row r="44" spans="2:2" ht="15" customHeight="1">
      <c r="B44" s="11" t="str">
        <f t="shared" si="0"/>
        <v>January</v>
      </c>
    </row>
    <row r="45" spans="2:2" ht="15" customHeight="1">
      <c r="B45" s="11" t="str">
        <f t="shared" si="0"/>
        <v>January</v>
      </c>
    </row>
    <row r="46" spans="2:2" ht="15" customHeight="1">
      <c r="B46" s="11" t="str">
        <f t="shared" si="0"/>
        <v>January</v>
      </c>
    </row>
    <row r="47" spans="2:2" ht="15" customHeight="1">
      <c r="B47" s="11" t="str">
        <f t="shared" si="0"/>
        <v>January</v>
      </c>
    </row>
    <row r="48" spans="2:2" ht="15" customHeight="1">
      <c r="B48" s="11" t="str">
        <f t="shared" si="0"/>
        <v>January</v>
      </c>
    </row>
    <row r="49" spans="2:2" ht="15" customHeight="1">
      <c r="B49" s="11" t="str">
        <f t="shared" si="0"/>
        <v>January</v>
      </c>
    </row>
    <row r="50" spans="2:2" ht="15" customHeight="1">
      <c r="B50" s="11" t="str">
        <f t="shared" si="0"/>
        <v>January</v>
      </c>
    </row>
    <row r="51" spans="2:2" ht="15" customHeight="1">
      <c r="B51" s="11" t="str">
        <f t="shared" si="0"/>
        <v>January</v>
      </c>
    </row>
    <row r="52" spans="2:2" ht="15" customHeight="1">
      <c r="B52" s="11" t="str">
        <f t="shared" si="0"/>
        <v>January</v>
      </c>
    </row>
    <row r="53" spans="2:2" ht="15" customHeight="1">
      <c r="B53" s="11" t="str">
        <f t="shared" si="0"/>
        <v>January</v>
      </c>
    </row>
    <row r="54" spans="2:2" ht="15" customHeight="1">
      <c r="B54" s="11" t="str">
        <f t="shared" si="0"/>
        <v>January</v>
      </c>
    </row>
    <row r="55" spans="2:2" ht="15" customHeight="1">
      <c r="B55" s="11" t="str">
        <f t="shared" si="0"/>
        <v>January</v>
      </c>
    </row>
    <row r="56" spans="2:2" ht="15" customHeight="1">
      <c r="B56" s="11" t="str">
        <f t="shared" si="0"/>
        <v>January</v>
      </c>
    </row>
    <row r="57" spans="2:2" ht="15" customHeight="1">
      <c r="B57" s="11" t="str">
        <f t="shared" si="0"/>
        <v>January</v>
      </c>
    </row>
    <row r="58" spans="2:2" ht="15" customHeight="1">
      <c r="B58" s="11" t="str">
        <f t="shared" si="0"/>
        <v>January</v>
      </c>
    </row>
    <row r="59" spans="2:2" ht="15" customHeight="1">
      <c r="B59" s="11" t="str">
        <f t="shared" si="0"/>
        <v>January</v>
      </c>
    </row>
    <row r="60" spans="2:2" ht="15" customHeight="1">
      <c r="B60" s="11" t="str">
        <f t="shared" si="0"/>
        <v>January</v>
      </c>
    </row>
    <row r="61" spans="2:2" ht="15" customHeight="1">
      <c r="B61" s="11" t="str">
        <f t="shared" si="0"/>
        <v>January</v>
      </c>
    </row>
    <row r="62" spans="2:2" ht="15" customHeight="1">
      <c r="B62" s="11" t="str">
        <f t="shared" si="0"/>
        <v>January</v>
      </c>
    </row>
    <row r="63" spans="2:2" ht="15" customHeight="1">
      <c r="B63" s="11" t="str">
        <f t="shared" si="0"/>
        <v>January</v>
      </c>
    </row>
    <row r="64" spans="2:2" ht="15" customHeight="1">
      <c r="B64" s="11" t="str">
        <f t="shared" si="0"/>
        <v>January</v>
      </c>
    </row>
    <row r="65" spans="2:2" ht="15" customHeight="1">
      <c r="B65" s="11" t="str">
        <f t="shared" si="0"/>
        <v>January</v>
      </c>
    </row>
    <row r="66" spans="2:2" ht="15" customHeight="1">
      <c r="B66" s="11" t="str">
        <f t="shared" si="0"/>
        <v>January</v>
      </c>
    </row>
    <row r="67" spans="2:2" ht="15" customHeight="1">
      <c r="B67" s="11" t="str">
        <f t="shared" si="0"/>
        <v>January</v>
      </c>
    </row>
    <row r="68" spans="2:2" ht="15" customHeight="1">
      <c r="B68" s="11" t="str">
        <f t="shared" ref="B68:B108" si="1">TEXT(C68, "mmmm")</f>
        <v>January</v>
      </c>
    </row>
    <row r="69" spans="2:2" ht="15" customHeight="1">
      <c r="B69" s="11" t="str">
        <f t="shared" si="1"/>
        <v>January</v>
      </c>
    </row>
    <row r="70" spans="2:2" ht="15" customHeight="1">
      <c r="B70" s="11" t="str">
        <f t="shared" si="1"/>
        <v>January</v>
      </c>
    </row>
    <row r="71" spans="2:2" ht="15" customHeight="1">
      <c r="B71" s="11" t="str">
        <f t="shared" si="1"/>
        <v>January</v>
      </c>
    </row>
    <row r="72" spans="2:2" ht="15" customHeight="1">
      <c r="B72" s="11" t="str">
        <f t="shared" si="1"/>
        <v>January</v>
      </c>
    </row>
    <row r="73" spans="2:2" ht="15" customHeight="1">
      <c r="B73" s="11" t="str">
        <f t="shared" si="1"/>
        <v>January</v>
      </c>
    </row>
    <row r="74" spans="2:2" ht="15" customHeight="1">
      <c r="B74" s="11" t="str">
        <f t="shared" si="1"/>
        <v>January</v>
      </c>
    </row>
    <row r="75" spans="2:2" ht="15" customHeight="1">
      <c r="B75" s="11" t="str">
        <f t="shared" si="1"/>
        <v>January</v>
      </c>
    </row>
    <row r="76" spans="2:2" ht="15" customHeight="1">
      <c r="B76" s="11" t="str">
        <f t="shared" si="1"/>
        <v>January</v>
      </c>
    </row>
    <row r="77" spans="2:2" ht="15" customHeight="1">
      <c r="B77" s="11" t="str">
        <f t="shared" si="1"/>
        <v>January</v>
      </c>
    </row>
    <row r="78" spans="2:2" ht="15" customHeight="1">
      <c r="B78" s="11" t="str">
        <f t="shared" si="1"/>
        <v>January</v>
      </c>
    </row>
    <row r="79" spans="2:2" ht="15" customHeight="1">
      <c r="B79" s="11" t="str">
        <f t="shared" si="1"/>
        <v>January</v>
      </c>
    </row>
    <row r="80" spans="2:2" ht="15" customHeight="1">
      <c r="B80" s="11" t="str">
        <f t="shared" si="1"/>
        <v>January</v>
      </c>
    </row>
    <row r="81" spans="2:2" ht="15" customHeight="1">
      <c r="B81" s="11" t="str">
        <f t="shared" si="1"/>
        <v>January</v>
      </c>
    </row>
    <row r="82" spans="2:2" ht="15" customHeight="1">
      <c r="B82" s="11" t="str">
        <f t="shared" si="1"/>
        <v>January</v>
      </c>
    </row>
    <row r="83" spans="2:2" ht="15" customHeight="1">
      <c r="B83" s="11" t="str">
        <f t="shared" si="1"/>
        <v>January</v>
      </c>
    </row>
    <row r="84" spans="2:2" ht="15" customHeight="1">
      <c r="B84" s="11" t="str">
        <f t="shared" si="1"/>
        <v>January</v>
      </c>
    </row>
    <row r="85" spans="2:2" ht="15" customHeight="1">
      <c r="B85" s="11" t="str">
        <f t="shared" si="1"/>
        <v>January</v>
      </c>
    </row>
    <row r="86" spans="2:2" ht="15" customHeight="1">
      <c r="B86" s="11" t="str">
        <f t="shared" si="1"/>
        <v>January</v>
      </c>
    </row>
    <row r="87" spans="2:2" ht="15" customHeight="1">
      <c r="B87" s="11" t="str">
        <f t="shared" si="1"/>
        <v>January</v>
      </c>
    </row>
    <row r="88" spans="2:2" ht="15" customHeight="1">
      <c r="B88" s="11" t="str">
        <f t="shared" si="1"/>
        <v>January</v>
      </c>
    </row>
    <row r="89" spans="2:2" ht="15" customHeight="1">
      <c r="B89" s="11" t="str">
        <f t="shared" si="1"/>
        <v>January</v>
      </c>
    </row>
    <row r="90" spans="2:2" ht="15" customHeight="1">
      <c r="B90" s="11" t="str">
        <f t="shared" si="1"/>
        <v>January</v>
      </c>
    </row>
    <row r="91" spans="2:2" ht="15" customHeight="1">
      <c r="B91" s="11" t="str">
        <f t="shared" si="1"/>
        <v>January</v>
      </c>
    </row>
    <row r="92" spans="2:2" ht="15" customHeight="1">
      <c r="B92" s="11" t="str">
        <f t="shared" si="1"/>
        <v>January</v>
      </c>
    </row>
    <row r="93" spans="2:2" ht="15" customHeight="1">
      <c r="B93" s="11" t="str">
        <f t="shared" si="1"/>
        <v>January</v>
      </c>
    </row>
    <row r="94" spans="2:2" ht="15" customHeight="1">
      <c r="B94" s="11" t="str">
        <f t="shared" si="1"/>
        <v>January</v>
      </c>
    </row>
    <row r="95" spans="2:2" ht="15" customHeight="1">
      <c r="B95" s="11" t="str">
        <f t="shared" si="1"/>
        <v>January</v>
      </c>
    </row>
    <row r="96" spans="2:2" ht="15" customHeight="1">
      <c r="B96" s="11" t="str">
        <f t="shared" si="1"/>
        <v>January</v>
      </c>
    </row>
    <row r="97" spans="2:2" ht="15" customHeight="1">
      <c r="B97" s="11" t="str">
        <f t="shared" si="1"/>
        <v>January</v>
      </c>
    </row>
    <row r="98" spans="2:2" ht="15" customHeight="1">
      <c r="B98" s="11" t="str">
        <f t="shared" si="1"/>
        <v>January</v>
      </c>
    </row>
    <row r="99" spans="2:2" ht="15" customHeight="1">
      <c r="B99" s="11" t="str">
        <f t="shared" si="1"/>
        <v>January</v>
      </c>
    </row>
    <row r="100" spans="2:2" ht="15" customHeight="1">
      <c r="B100" s="11" t="str">
        <f t="shared" si="1"/>
        <v>January</v>
      </c>
    </row>
    <row r="101" spans="2:2" ht="15" customHeight="1">
      <c r="B101" s="11" t="str">
        <f t="shared" si="1"/>
        <v>January</v>
      </c>
    </row>
    <row r="102" spans="2:2" ht="15" customHeight="1">
      <c r="B102" s="11" t="str">
        <f t="shared" si="1"/>
        <v>January</v>
      </c>
    </row>
    <row r="103" spans="2:2" ht="15" customHeight="1">
      <c r="B103" s="11" t="str">
        <f t="shared" si="1"/>
        <v>January</v>
      </c>
    </row>
    <row r="104" spans="2:2" ht="15" customHeight="1">
      <c r="B104" s="11" t="str">
        <f t="shared" si="1"/>
        <v>January</v>
      </c>
    </row>
    <row r="105" spans="2:2" ht="15" customHeight="1">
      <c r="B105" s="11" t="str">
        <f t="shared" si="1"/>
        <v>January</v>
      </c>
    </row>
    <row r="106" spans="2:2" ht="15" customHeight="1">
      <c r="B106" s="11" t="str">
        <f t="shared" si="1"/>
        <v>January</v>
      </c>
    </row>
    <row r="107" spans="2:2" ht="15" customHeight="1">
      <c r="B107" s="11" t="str">
        <f t="shared" si="1"/>
        <v>January</v>
      </c>
    </row>
    <row r="108" spans="2:2" ht="15" customHeight="1">
      <c r="B108" s="11" t="str">
        <f t="shared" si="1"/>
        <v>January</v>
      </c>
    </row>
  </sheetData>
  <dataValidations count="2">
    <dataValidation allowBlank="1" showInputMessage="1" showErrorMessage="1" sqref="E5:E56 C1:C1048576 F5:F53" xr:uid="{598B10FA-26C0-404A-BDDB-8CA7DFC3192C}"/>
    <dataValidation type="list" allowBlank="1" showInputMessage="1" showErrorMessage="1" sqref="D4:D30" xr:uid="{2A34D44C-7023-4D5E-9BA8-DDE57C541912}">
      <formula1>Categories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FA26-5DA4-4E6C-9918-297981D9C9BB}">
  <dimension ref="B1:P57"/>
  <sheetViews>
    <sheetView tabSelected="1" workbookViewId="0">
      <selection activeCell="D6" sqref="D6"/>
    </sheetView>
  </sheetViews>
  <sheetFormatPr defaultRowHeight="15"/>
  <cols>
    <col min="1" max="1" width="3.42578125" style="7" customWidth="1"/>
    <col min="2" max="2" width="36.7109375" style="7" customWidth="1"/>
    <col min="3" max="3" width="21.7109375" style="18" customWidth="1"/>
    <col min="4" max="4" width="24.42578125" style="10" customWidth="1"/>
    <col min="5" max="5" width="23.85546875" style="7" customWidth="1"/>
    <col min="6" max="6" width="16.5703125" style="7" customWidth="1"/>
    <col min="7" max="7" width="14" style="7" customWidth="1"/>
    <col min="8" max="8" width="11.7109375" style="7" customWidth="1"/>
    <col min="9" max="9" width="13.7109375" style="7" customWidth="1"/>
    <col min="10" max="10" width="13" style="7" customWidth="1"/>
    <col min="11" max="11" width="15.28515625" style="8" customWidth="1"/>
    <col min="12" max="12" width="14.7109375" style="8" customWidth="1"/>
    <col min="13" max="13" width="15" style="8" customWidth="1"/>
    <col min="14" max="14" width="16.42578125" style="8" customWidth="1"/>
    <col min="15" max="15" width="16" style="7" customWidth="1"/>
    <col min="16" max="16384" width="9.140625" style="7"/>
  </cols>
  <sheetData>
    <row r="1" spans="2:15" ht="15.75">
      <c r="B1" s="26" t="s">
        <v>41</v>
      </c>
      <c r="C1" s="48" t="s">
        <v>36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3" spans="2:15">
      <c r="B3" s="10" t="s">
        <v>38</v>
      </c>
      <c r="C3" s="10" t="s">
        <v>42</v>
      </c>
      <c r="D3" s="10" t="s">
        <v>43</v>
      </c>
      <c r="E3" s="10" t="s">
        <v>44</v>
      </c>
      <c r="F3" s="10" t="s">
        <v>45</v>
      </c>
      <c r="G3" s="10" t="s">
        <v>46</v>
      </c>
      <c r="H3" s="10" t="s">
        <v>47</v>
      </c>
      <c r="I3" s="10" t="s">
        <v>48</v>
      </c>
      <c r="J3" s="10" t="s">
        <v>49</v>
      </c>
      <c r="K3" s="10" t="s">
        <v>50</v>
      </c>
      <c r="L3" s="10" t="s">
        <v>51</v>
      </c>
      <c r="M3" s="10" t="s">
        <v>52</v>
      </c>
      <c r="N3" s="10" t="s">
        <v>53</v>
      </c>
      <c r="O3" s="22" t="s">
        <v>54</v>
      </c>
    </row>
    <row r="4" spans="2:15">
      <c r="B4" s="15" t="s">
        <v>2</v>
      </c>
      <c r="C4" s="18">
        <f>SUMIFS(Transactions!$E:$E,Transactions!$D:$D,$B4&amp;"*",Transactions!$B:$B,C$3)</f>
        <v>140000</v>
      </c>
      <c r="D4" s="18">
        <f>SUMIFS(Transactions!$E:$E,Transactions!$D:$D,$B4&amp;"*",Transactions!$B:$B,D$3)</f>
        <v>125000</v>
      </c>
      <c r="E4" s="18">
        <f>SUMIFS(Transactions!$E:$E,Transactions!$D:$D,$B4&amp;"*",Transactions!$B:$B,E$3)</f>
        <v>0</v>
      </c>
      <c r="F4" s="18">
        <f>SUMIFS(Transactions!$E:$E,Transactions!$D:$D,$B4&amp;"*",Transactions!$B:$B,F$3)</f>
        <v>0</v>
      </c>
      <c r="G4" s="18">
        <f>SUMIFS(Transactions!$E:$E,Transactions!$D:$D,$B4&amp;"*",Transactions!$B:$B,G$3)</f>
        <v>0</v>
      </c>
      <c r="H4" s="18">
        <f>SUMIFS(Transactions!$E:$E,Transactions!$D:$D,$B4&amp;"*",Transactions!$B:$B,H$3)</f>
        <v>0</v>
      </c>
      <c r="I4" s="18">
        <f>SUMIFS(Transactions!$E:$E,Transactions!$D:$D,$B4&amp;"*",Transactions!$B:$B,I$3)</f>
        <v>0</v>
      </c>
      <c r="J4" s="18">
        <f>SUMIFS(Transactions!$E:$E,Transactions!$D:$D,$B4&amp;"*",Transactions!$B:$B,J$3)</f>
        <v>0</v>
      </c>
      <c r="K4" s="18">
        <f>SUMIFS(Transactions!$E:$E,Transactions!$D:$D,$B4&amp;"*",Transactions!$B:$B,K$3)</f>
        <v>0</v>
      </c>
      <c r="L4" s="18">
        <f>SUMIFS(Transactions!$E:$E,Transactions!$D:$D,$B4&amp;"*",Transactions!$B:$B,L$3)</f>
        <v>0</v>
      </c>
      <c r="M4" s="18">
        <f>SUMIFS(Transactions!$E:$E,Transactions!$D:$D,$B4&amp;"*",Transactions!$B:$B,M$3)</f>
        <v>0</v>
      </c>
      <c r="N4" s="18">
        <f>SUMIFS(Transactions!$E:$E,Transactions!$D:$D,$B4&amp;"*",Transactions!$B:$B,N$3)</f>
        <v>0</v>
      </c>
      <c r="O4" s="23">
        <f t="shared" ref="O4:O53" si="0">SUM(C4:N4)</f>
        <v>265000</v>
      </c>
    </row>
    <row r="5" spans="2:15">
      <c r="B5" s="15" t="s">
        <v>3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23">
        <f t="shared" si="0"/>
        <v>0</v>
      </c>
    </row>
    <row r="6" spans="2:15">
      <c r="B6" s="15" t="s">
        <v>55</v>
      </c>
      <c r="C6" s="18">
        <f>C4-C5</f>
        <v>140000</v>
      </c>
      <c r="D6" s="18">
        <f t="shared" ref="D6:O6" si="1">D4-D5</f>
        <v>125000</v>
      </c>
      <c r="E6" s="18">
        <f t="shared" si="1"/>
        <v>0</v>
      </c>
      <c r="F6" s="18">
        <f t="shared" si="1"/>
        <v>0</v>
      </c>
      <c r="G6" s="18">
        <f t="shared" si="1"/>
        <v>0</v>
      </c>
      <c r="H6" s="18">
        <f t="shared" si="1"/>
        <v>0</v>
      </c>
      <c r="I6" s="18">
        <f t="shared" si="1"/>
        <v>0</v>
      </c>
      <c r="J6" s="18">
        <f t="shared" si="1"/>
        <v>0</v>
      </c>
      <c r="K6" s="18">
        <f t="shared" si="1"/>
        <v>0</v>
      </c>
      <c r="L6" s="18">
        <f t="shared" si="1"/>
        <v>0</v>
      </c>
      <c r="M6" s="18">
        <f t="shared" si="1"/>
        <v>0</v>
      </c>
      <c r="N6" s="18">
        <f t="shared" si="1"/>
        <v>0</v>
      </c>
      <c r="O6" s="18">
        <f t="shared" si="1"/>
        <v>265000</v>
      </c>
    </row>
    <row r="7" spans="2:15">
      <c r="B7" s="15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23">
        <f t="shared" si="0"/>
        <v>0</v>
      </c>
    </row>
    <row r="8" spans="2:15">
      <c r="B8" s="32" t="s">
        <v>56</v>
      </c>
      <c r="D8" s="18"/>
      <c r="E8" s="18">
        <f>SUMIFS(Transactions!$E:$E,Transactions!$D:$D,$B8&amp;"*",Transactions!$B:$B,E$3)</f>
        <v>0</v>
      </c>
      <c r="F8" s="18">
        <f>SUMIFS(Transactions!$E:$E,Transactions!$D:$D,$B8&amp;"*",Transactions!$B:$B,F$3)</f>
        <v>0</v>
      </c>
      <c r="G8" s="18">
        <f>SUMIFS(Transactions!$E:$E,Transactions!$D:$D,$B8&amp;"*",Transactions!$B:$B,G$3)</f>
        <v>0</v>
      </c>
      <c r="H8" s="18">
        <f>SUMIFS(Transactions!$E:$E,Transactions!$D:$D,$B8&amp;"*",Transactions!$B:$B,H$3)</f>
        <v>0</v>
      </c>
      <c r="I8" s="18">
        <f>SUMIFS(Transactions!$E:$E,Transactions!$D:$D,$B8&amp;"*",Transactions!$B:$B,I$3)</f>
        <v>0</v>
      </c>
      <c r="J8" s="18">
        <f>SUMIFS(Transactions!$E:$E,Transactions!$D:$D,$B8&amp;"*",Transactions!$B:$B,J$3)</f>
        <v>0</v>
      </c>
      <c r="K8" s="18">
        <f>SUMIFS(Transactions!$E:$E,Transactions!$D:$D,$B8&amp;"*",Transactions!$B:$B,K$3)</f>
        <v>0</v>
      </c>
      <c r="L8" s="18">
        <f>SUMIFS(Transactions!$E:$E,Transactions!$D:$D,$B8&amp;"*",Transactions!$B:$B,L$3)</f>
        <v>0</v>
      </c>
      <c r="M8" s="18">
        <f>SUMIFS(Transactions!$E:$E,Transactions!$D:$D,$B8&amp;"*",Transactions!$B:$B,M$3)</f>
        <v>0</v>
      </c>
      <c r="N8" s="18">
        <f>SUMIFS(Transactions!$E:$E,Transactions!$D:$D,$B8&amp;"*",Transactions!$B:$B,N$3)</f>
        <v>0</v>
      </c>
      <c r="O8" s="23">
        <f t="shared" si="0"/>
        <v>0</v>
      </c>
    </row>
    <row r="9" spans="2:15">
      <c r="B9" s="13" t="s">
        <v>4</v>
      </c>
      <c r="C9" s="18">
        <f>SUMIFS(Transactions!$E:$E,Transactions!$D:$D,$B9&amp;"*",Transactions!$B:$B,C$3)</f>
        <v>32000</v>
      </c>
      <c r="D9" s="18">
        <f>SUMIFS(Transactions!$E:$E,Transactions!$D:$D,$B9&amp;"*",Transactions!$B:$B,D$3)</f>
        <v>0</v>
      </c>
      <c r="E9" s="18">
        <f>SUMIFS(Transactions!$E:$E,Transactions!$D:$D,$B9&amp;"*",Transactions!$B:$B,E$3)</f>
        <v>0</v>
      </c>
      <c r="F9" s="18">
        <f>SUMIFS(Transactions!$E:$E,Transactions!$D:$D,$B9&amp;"*",Transactions!$B:$B,F$3)</f>
        <v>0</v>
      </c>
      <c r="G9" s="18">
        <f>SUMIFS(Transactions!$E:$E,Transactions!$D:$D,$B9&amp;"*",Transactions!$B:$B,G$3)</f>
        <v>0</v>
      </c>
      <c r="H9" s="18">
        <f>SUMIFS(Transactions!$E:$E,Transactions!$D:$D,$B9&amp;"*",Transactions!$B:$B,H$3)</f>
        <v>0</v>
      </c>
      <c r="I9" s="18">
        <f>SUMIFS(Transactions!$E:$E,Transactions!$D:$D,$B9&amp;"*",Transactions!$B:$B,I$3)</f>
        <v>0</v>
      </c>
      <c r="J9" s="18">
        <f>SUMIFS(Transactions!$E:$E,Transactions!$D:$D,$B9&amp;"*",Transactions!$B:$B,J$3)</f>
        <v>0</v>
      </c>
      <c r="K9" s="18">
        <f>SUMIFS(Transactions!$E:$E,Transactions!$D:$D,$B9&amp;"*",Transactions!$B:$B,K$3)</f>
        <v>0</v>
      </c>
      <c r="L9" s="18">
        <f>SUMIFS(Transactions!$E:$E,Transactions!$D:$D,$B9&amp;"*",Transactions!$B:$B,L$3)</f>
        <v>0</v>
      </c>
      <c r="M9" s="18">
        <f>SUMIFS(Transactions!$E:$E,Transactions!$D:$D,$B9&amp;"*",Transactions!$B:$B,M$3)</f>
        <v>0</v>
      </c>
      <c r="N9" s="18">
        <f>SUMIFS(Transactions!$E:$E,Transactions!$D:$D,$B9&amp;"*",Transactions!$B:$B,N$3)</f>
        <v>0</v>
      </c>
      <c r="O9" s="23">
        <f t="shared" si="0"/>
        <v>32000</v>
      </c>
    </row>
    <row r="10" spans="2:15">
      <c r="B10" s="13" t="s">
        <v>5</v>
      </c>
      <c r="C10" s="18">
        <f>SUMIFS(Transactions!$E:$E,Transactions!$D:$D,$B10&amp;"*",Transactions!$B:$B,C$3)</f>
        <v>25000</v>
      </c>
      <c r="D10" s="18">
        <f>SUMIFS(Transactions!$E:$E,Transactions!$D:$D,$B10&amp;"*",Transactions!$B:$B,D$3)</f>
        <v>45000</v>
      </c>
      <c r="E10" s="18">
        <f>SUMIFS(Transactions!$E:$E,Transactions!$D:$D,$B10&amp;"*",Transactions!$B:$B,E$3)</f>
        <v>0</v>
      </c>
      <c r="F10" s="18">
        <f>SUMIFS(Transactions!$E:$E,Transactions!$D:$D,$B10&amp;"*",Transactions!$B:$B,F$3)</f>
        <v>0</v>
      </c>
      <c r="G10" s="18">
        <f>SUMIFS(Transactions!$E:$E,Transactions!$D:$D,$B10&amp;"*",Transactions!$B:$B,G$3)</f>
        <v>0</v>
      </c>
      <c r="H10" s="18">
        <f>SUMIFS(Transactions!$E:$E,Transactions!$D:$D,$B10&amp;"*",Transactions!$B:$B,H$3)</f>
        <v>0</v>
      </c>
      <c r="I10" s="18">
        <f>SUMIFS(Transactions!$E:$E,Transactions!$D:$D,$B10&amp;"*",Transactions!$B:$B,I$3)</f>
        <v>0</v>
      </c>
      <c r="J10" s="18">
        <f>SUMIFS(Transactions!$E:$E,Transactions!$D:$D,$B10&amp;"*",Transactions!$B:$B,J$3)</f>
        <v>0</v>
      </c>
      <c r="K10" s="18">
        <f>SUMIFS(Transactions!$E:$E,Transactions!$D:$D,$B10&amp;"*",Transactions!$B:$B,K$3)</f>
        <v>0</v>
      </c>
      <c r="L10" s="18">
        <f>SUMIFS(Transactions!$E:$E,Transactions!$D:$D,$B10&amp;"*",Transactions!$B:$B,L$3)</f>
        <v>0</v>
      </c>
      <c r="M10" s="18">
        <f>SUMIFS(Transactions!$E:$E,Transactions!$D:$D,$B10&amp;"*",Transactions!$B:$B,M$3)</f>
        <v>0</v>
      </c>
      <c r="N10" s="18">
        <f>SUMIFS(Transactions!$E:$E,Transactions!$D:$D,$B10&amp;"*",Transactions!$B:$B,N$3)</f>
        <v>0</v>
      </c>
      <c r="O10" s="23">
        <f t="shared" si="0"/>
        <v>70000</v>
      </c>
    </row>
    <row r="11" spans="2:15">
      <c r="B11" s="14" t="s">
        <v>6</v>
      </c>
      <c r="C11" s="18">
        <f>SUMIFS(Transactions!$E:$E,Transactions!$D:$D,$B11&amp;"*",Transactions!$B:$B,C$3)</f>
        <v>0</v>
      </c>
      <c r="D11" s="18">
        <f>SUMIFS(Transactions!$E:$E,Transactions!$D:$D,$B11&amp;"*",Transactions!$B:$B,D$3)</f>
        <v>0</v>
      </c>
      <c r="E11" s="18">
        <f>SUMIFS(Transactions!$E:$E,Transactions!$D:$D,$B11&amp;"*",Transactions!$B:$B,E$3)</f>
        <v>0</v>
      </c>
      <c r="F11" s="18">
        <f>SUMIFS(Transactions!$E:$E,Transactions!$D:$D,$B11&amp;"*",Transactions!$B:$B,F$3)</f>
        <v>0</v>
      </c>
      <c r="G11" s="18">
        <f>SUMIFS(Transactions!$E:$E,Transactions!$D:$D,$B11&amp;"*",Transactions!$B:$B,G$3)</f>
        <v>0</v>
      </c>
      <c r="H11" s="18">
        <f>SUMIFS(Transactions!$E:$E,Transactions!$D:$D,$B11&amp;"*",Transactions!$B:$B,H$3)</f>
        <v>0</v>
      </c>
      <c r="I11" s="18">
        <f>SUMIFS(Transactions!$E:$E,Transactions!$D:$D,$B11&amp;"*",Transactions!$B:$B,I$3)</f>
        <v>0</v>
      </c>
      <c r="J11" s="18">
        <f>SUMIFS(Transactions!$E:$E,Transactions!$D:$D,$B11&amp;"*",Transactions!$B:$B,J$3)</f>
        <v>0</v>
      </c>
      <c r="K11" s="18">
        <f>SUMIFS(Transactions!$E:$E,Transactions!$D:$D,$B11&amp;"*",Transactions!$B:$B,K$3)</f>
        <v>0</v>
      </c>
      <c r="L11" s="18">
        <f>SUMIFS(Transactions!$E:$E,Transactions!$D:$D,$B11&amp;"*",Transactions!$B:$B,L$3)</f>
        <v>0</v>
      </c>
      <c r="M11" s="18">
        <f>SUMIFS(Transactions!$E:$E,Transactions!$D:$D,$B11&amp;"*",Transactions!$B:$B,M$3)</f>
        <v>0</v>
      </c>
      <c r="N11" s="18">
        <f>SUMIFS(Transactions!$E:$E,Transactions!$D:$D,$B11&amp;"*",Transactions!$B:$B,N$3)</f>
        <v>0</v>
      </c>
      <c r="O11" s="23">
        <f t="shared" si="0"/>
        <v>0</v>
      </c>
    </row>
    <row r="12" spans="2:15">
      <c r="B12" s="13" t="s">
        <v>7</v>
      </c>
      <c r="C12" s="18">
        <f>SUMIFS(Transactions!$E:$E,Transactions!$D:$D,$B12&amp;"*",Transactions!$B:$B,C$3)</f>
        <v>0</v>
      </c>
      <c r="D12" s="18">
        <f>SUMIFS(Transactions!$E:$E,Transactions!$D:$D,$B12&amp;"*",Transactions!$B:$B,D$3)</f>
        <v>0</v>
      </c>
      <c r="E12" s="18">
        <f>SUMIFS(Transactions!$E:$E,Transactions!$D:$D,$B12&amp;"*",Transactions!$B:$B,E$3)</f>
        <v>0</v>
      </c>
      <c r="F12" s="18">
        <f>SUMIFS(Transactions!$E:$E,Transactions!$D:$D,$B12&amp;"*",Transactions!$B:$B,F$3)</f>
        <v>0</v>
      </c>
      <c r="G12" s="18">
        <f>SUMIFS(Transactions!$E:$E,Transactions!$D:$D,$B12&amp;"*",Transactions!$B:$B,G$3)</f>
        <v>0</v>
      </c>
      <c r="H12" s="18">
        <f>SUMIFS(Transactions!$E:$E,Transactions!$D:$D,$B12&amp;"*",Transactions!$B:$B,H$3)</f>
        <v>0</v>
      </c>
      <c r="I12" s="18">
        <f>SUMIFS(Transactions!$E:$E,Transactions!$D:$D,$B12&amp;"*",Transactions!$B:$B,I$3)</f>
        <v>0</v>
      </c>
      <c r="J12" s="18">
        <f>SUMIFS(Transactions!$E:$E,Transactions!$D:$D,$B12&amp;"*",Transactions!$B:$B,J$3)</f>
        <v>0</v>
      </c>
      <c r="K12" s="18">
        <f>SUMIFS(Transactions!$E:$E,Transactions!$D:$D,$B12&amp;"*",Transactions!$B:$B,K$3)</f>
        <v>0</v>
      </c>
      <c r="L12" s="18">
        <f>SUMIFS(Transactions!$E:$E,Transactions!$D:$D,$B12&amp;"*",Transactions!$B:$B,L$3)</f>
        <v>0</v>
      </c>
      <c r="M12" s="18">
        <f>SUMIFS(Transactions!$E:$E,Transactions!$D:$D,$B12&amp;"*",Transactions!$B:$B,M$3)</f>
        <v>0</v>
      </c>
      <c r="N12" s="18">
        <f>SUMIFS(Transactions!$E:$E,Transactions!$D:$D,$B12&amp;"*",Transactions!$B:$B,N$3)</f>
        <v>0</v>
      </c>
      <c r="O12" s="23">
        <f t="shared" si="0"/>
        <v>0</v>
      </c>
    </row>
    <row r="13" spans="2:15">
      <c r="B13" s="43" t="s">
        <v>57</v>
      </c>
      <c r="C13" s="18">
        <f>SUM(C9:C12)</f>
        <v>57000</v>
      </c>
      <c r="D13" s="18">
        <f t="shared" ref="D13:O13" si="2">SUM(D9:D12)</f>
        <v>45000</v>
      </c>
      <c r="E13" s="18">
        <f t="shared" si="2"/>
        <v>0</v>
      </c>
      <c r="F13" s="18">
        <f t="shared" si="2"/>
        <v>0</v>
      </c>
      <c r="G13" s="18">
        <f t="shared" si="2"/>
        <v>0</v>
      </c>
      <c r="H13" s="18">
        <f t="shared" si="2"/>
        <v>0</v>
      </c>
      <c r="I13" s="18">
        <f t="shared" si="2"/>
        <v>0</v>
      </c>
      <c r="J13" s="18">
        <f t="shared" si="2"/>
        <v>0</v>
      </c>
      <c r="K13" s="18">
        <f t="shared" si="2"/>
        <v>0</v>
      </c>
      <c r="L13" s="18">
        <f t="shared" si="2"/>
        <v>0</v>
      </c>
      <c r="M13" s="18">
        <f t="shared" si="2"/>
        <v>0</v>
      </c>
      <c r="N13" s="18">
        <f t="shared" si="2"/>
        <v>0</v>
      </c>
      <c r="O13" s="18">
        <f t="shared" si="2"/>
        <v>102000</v>
      </c>
    </row>
    <row r="14" spans="2:15">
      <c r="B14" s="13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23">
        <f>SUM(C14:N14)</f>
        <v>0</v>
      </c>
    </row>
    <row r="15" spans="2:15">
      <c r="B15" s="33" t="s">
        <v>58</v>
      </c>
      <c r="C15" s="24">
        <f>C6-(SUM(C9:C12))</f>
        <v>83000</v>
      </c>
      <c r="D15" s="24">
        <f t="shared" ref="D15:O15" si="3">D6-(SUM(D9:D12))</f>
        <v>80000</v>
      </c>
      <c r="E15" s="24">
        <f t="shared" si="3"/>
        <v>0</v>
      </c>
      <c r="F15" s="24">
        <f t="shared" si="3"/>
        <v>0</v>
      </c>
      <c r="G15" s="24">
        <f t="shared" si="3"/>
        <v>0</v>
      </c>
      <c r="H15" s="24">
        <f t="shared" si="3"/>
        <v>0</v>
      </c>
      <c r="I15" s="24">
        <f t="shared" si="3"/>
        <v>0</v>
      </c>
      <c r="J15" s="24">
        <f t="shared" si="3"/>
        <v>0</v>
      </c>
      <c r="K15" s="24">
        <f t="shared" si="3"/>
        <v>0</v>
      </c>
      <c r="L15" s="24">
        <f t="shared" si="3"/>
        <v>0</v>
      </c>
      <c r="M15" s="24">
        <f t="shared" si="3"/>
        <v>0</v>
      </c>
      <c r="N15" s="24">
        <f t="shared" si="3"/>
        <v>0</v>
      </c>
      <c r="O15" s="24">
        <f t="shared" si="3"/>
        <v>163000</v>
      </c>
    </row>
    <row r="16" spans="2:15">
      <c r="B16" s="32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23">
        <f t="shared" si="0"/>
        <v>0</v>
      </c>
    </row>
    <row r="17" spans="2:15">
      <c r="B17" s="34" t="s">
        <v>59</v>
      </c>
      <c r="D17" s="18"/>
      <c r="E17" s="18">
        <f>SUMIFS(Transactions!$E:$E,Transactions!$D:$D,$B17&amp;"*",Transactions!$B:$B,E$3)</f>
        <v>0</v>
      </c>
      <c r="F17" s="18">
        <f>SUMIFS(Transactions!$E:$E,Transactions!$D:$D,$B17&amp;"*",Transactions!$B:$B,F$3)</f>
        <v>0</v>
      </c>
      <c r="G17" s="18">
        <f>SUMIFS(Transactions!$E:$E,Transactions!$D:$D,$B17&amp;"*",Transactions!$B:$B,G$3)</f>
        <v>0</v>
      </c>
      <c r="H17" s="18">
        <f>SUMIFS(Transactions!$E:$E,Transactions!$D:$D,$B17&amp;"*",Transactions!$B:$B,H$3)</f>
        <v>0</v>
      </c>
      <c r="I17" s="18">
        <f>SUMIFS(Transactions!$E:$E,Transactions!$D:$D,$B17&amp;"*",Transactions!$B:$B,I$3)</f>
        <v>0</v>
      </c>
      <c r="J17" s="18">
        <f>SUMIFS(Transactions!$E:$E,Transactions!$D:$D,$B17&amp;"*",Transactions!$B:$B,J$3)</f>
        <v>0</v>
      </c>
      <c r="K17" s="18">
        <f>SUMIFS(Transactions!$E:$E,Transactions!$D:$D,$B17&amp;"*",Transactions!$B:$B,K$3)</f>
        <v>0</v>
      </c>
      <c r="L17" s="18">
        <f>SUMIFS(Transactions!$E:$E,Transactions!$D:$D,$B17&amp;"*",Transactions!$B:$B,L$3)</f>
        <v>0</v>
      </c>
      <c r="M17" s="18">
        <f>SUMIFS(Transactions!$E:$E,Transactions!$D:$D,$B17&amp;"*",Transactions!$B:$B,M$3)</f>
        <v>0</v>
      </c>
      <c r="N17" s="18">
        <f>SUMIFS(Transactions!$E:$E,Transactions!$D:$D,$B17&amp;"*",Transactions!$B:$B,N$3)</f>
        <v>0</v>
      </c>
      <c r="O17" s="23">
        <f t="shared" si="0"/>
        <v>0</v>
      </c>
    </row>
    <row r="18" spans="2:15">
      <c r="B18" s="39" t="s">
        <v>8</v>
      </c>
      <c r="C18" s="18">
        <f>SUMIFS(Transactions!$E:$E,Transactions!$D:$D,$B18&amp;"*",Transactions!$B:$B,C$3)</f>
        <v>50000</v>
      </c>
      <c r="D18" s="18">
        <f>SUMIFS(Transactions!$E:$E,Transactions!$D:$D,$B18&amp;"*",Transactions!$B:$B,D$3)</f>
        <v>0</v>
      </c>
      <c r="E18" s="18">
        <f>SUMIFS(Transactions!$E:$E,Transactions!$D:$D,$B18&amp;"*",Transactions!$B:$B,E$3)</f>
        <v>0</v>
      </c>
      <c r="F18" s="18">
        <f>SUMIFS(Transactions!$E:$E,Transactions!$D:$D,$B18&amp;"*",Transactions!$B:$B,F$3)</f>
        <v>0</v>
      </c>
      <c r="G18" s="18">
        <f>SUMIFS(Transactions!$E:$E,Transactions!$D:$D,$B18&amp;"*",Transactions!$B:$B,G$3)</f>
        <v>0</v>
      </c>
      <c r="H18" s="18">
        <f>SUMIFS(Transactions!$E:$E,Transactions!$D:$D,$B18&amp;"*",Transactions!$B:$B,H$3)</f>
        <v>0</v>
      </c>
      <c r="I18" s="18">
        <f>SUMIFS(Transactions!$E:$E,Transactions!$D:$D,$B18&amp;"*",Transactions!$B:$B,I$3)</f>
        <v>0</v>
      </c>
      <c r="J18" s="18">
        <f>SUMIFS(Transactions!$E:$E,Transactions!$D:$D,$B18&amp;"*",Transactions!$B:$B,J$3)</f>
        <v>0</v>
      </c>
      <c r="K18" s="18">
        <f>SUMIFS(Transactions!$E:$E,Transactions!$D:$D,$B18&amp;"*",Transactions!$B:$B,K$3)</f>
        <v>0</v>
      </c>
      <c r="L18" s="18">
        <f>SUMIFS(Transactions!$E:$E,Transactions!$D:$D,$B18&amp;"*",Transactions!$B:$B,L$3)</f>
        <v>0</v>
      </c>
      <c r="M18" s="18">
        <f>SUMIFS(Transactions!$E:$E,Transactions!$D:$D,$B18&amp;"*",Transactions!$B:$B,M$3)</f>
        <v>0</v>
      </c>
      <c r="N18" s="18">
        <f>SUMIFS(Transactions!$E:$E,Transactions!$D:$D,$B18&amp;"*",Transactions!$B:$B,N$3)</f>
        <v>0</v>
      </c>
      <c r="O18" s="23">
        <f t="shared" si="0"/>
        <v>50000</v>
      </c>
    </row>
    <row r="19" spans="2:15">
      <c r="B19" s="39" t="s">
        <v>9</v>
      </c>
      <c r="C19" s="18">
        <f>SUMIFS(Transactions!$E:$E,Transactions!$D:$D,$B19&amp;"*",Transactions!$B:$B,C$3)</f>
        <v>10000</v>
      </c>
      <c r="D19" s="18">
        <f>SUMIFS(Transactions!$E:$E,Transactions!$D:$D,$B19&amp;"*",Transactions!$B:$B,D$3)</f>
        <v>0</v>
      </c>
      <c r="E19" s="18">
        <f>SUMIFS(Transactions!$E:$E,Transactions!$D:$D,$B19&amp;"*",Transactions!$B:$B,E$3)</f>
        <v>0</v>
      </c>
      <c r="F19" s="18">
        <f>SUMIFS(Transactions!$E:$E,Transactions!$D:$D,$B19&amp;"*",Transactions!$B:$B,F$3)</f>
        <v>0</v>
      </c>
      <c r="G19" s="18">
        <f>SUMIFS(Transactions!$E:$E,Transactions!$D:$D,$B19&amp;"*",Transactions!$B:$B,G$3)</f>
        <v>0</v>
      </c>
      <c r="H19" s="18">
        <f>SUMIFS(Transactions!$E:$E,Transactions!$D:$D,$B19&amp;"*",Transactions!$B:$B,H$3)</f>
        <v>0</v>
      </c>
      <c r="I19" s="18">
        <f>SUMIFS(Transactions!$E:$E,Transactions!$D:$D,$B19&amp;"*",Transactions!$B:$B,I$3)</f>
        <v>0</v>
      </c>
      <c r="J19" s="18">
        <f>SUMIFS(Transactions!$E:$E,Transactions!$D:$D,$B19&amp;"*",Transactions!$B:$B,J$3)</f>
        <v>0</v>
      </c>
      <c r="K19" s="18">
        <f>SUMIFS(Transactions!$E:$E,Transactions!$D:$D,$B19&amp;"*",Transactions!$B:$B,K$3)</f>
        <v>0</v>
      </c>
      <c r="L19" s="18">
        <f>SUMIFS(Transactions!$E:$E,Transactions!$D:$D,$B19&amp;"*",Transactions!$B:$B,L$3)</f>
        <v>0</v>
      </c>
      <c r="M19" s="18">
        <f>SUMIFS(Transactions!$E:$E,Transactions!$D:$D,$B19&amp;"*",Transactions!$B:$B,M$3)</f>
        <v>0</v>
      </c>
      <c r="N19" s="18">
        <f>SUMIFS(Transactions!$E:$E,Transactions!$D:$D,$B19&amp;"*",Transactions!$B:$B,N$3)</f>
        <v>0</v>
      </c>
      <c r="O19" s="23">
        <f t="shared" si="0"/>
        <v>10000</v>
      </c>
    </row>
    <row r="20" spans="2:15">
      <c r="B20" s="39" t="s">
        <v>10</v>
      </c>
      <c r="C20" s="18">
        <f>SUMIFS(Transactions!$E:$E,Transactions!$D:$D,$B20&amp;"*",Transactions!$B:$B,C$3)</f>
        <v>1250</v>
      </c>
      <c r="D20" s="18">
        <f>SUMIFS(Transactions!$E:$E,Transactions!$D:$D,$B20&amp;"*",Transactions!$B:$B,D$3)</f>
        <v>5000</v>
      </c>
      <c r="E20" s="18">
        <f>SUMIFS(Transactions!$E:$E,Transactions!$D:$D,$B20&amp;"*",Transactions!$B:$B,E$3)</f>
        <v>0</v>
      </c>
      <c r="F20" s="18">
        <f>SUMIFS(Transactions!$E:$E,Transactions!$D:$D,$B20&amp;"*",Transactions!$B:$B,F$3)</f>
        <v>0</v>
      </c>
      <c r="G20" s="18">
        <f>SUMIFS(Transactions!$E:$E,Transactions!$D:$D,$B20&amp;"*",Transactions!$B:$B,G$3)</f>
        <v>0</v>
      </c>
      <c r="H20" s="18">
        <f>SUMIFS(Transactions!$E:$E,Transactions!$D:$D,$B20&amp;"*",Transactions!$B:$B,H$3)</f>
        <v>0</v>
      </c>
      <c r="I20" s="18">
        <f>SUMIFS(Transactions!$E:$E,Transactions!$D:$D,$B20&amp;"*",Transactions!$B:$B,I$3)</f>
        <v>0</v>
      </c>
      <c r="J20" s="18">
        <f>SUMIFS(Transactions!$E:$E,Transactions!$D:$D,$B20&amp;"*",Transactions!$B:$B,J$3)</f>
        <v>0</v>
      </c>
      <c r="K20" s="18">
        <f>SUMIFS(Transactions!$E:$E,Transactions!$D:$D,$B20&amp;"*",Transactions!$B:$B,K$3)</f>
        <v>0</v>
      </c>
      <c r="L20" s="18">
        <f>SUMIFS(Transactions!$E:$E,Transactions!$D:$D,$B20&amp;"*",Transactions!$B:$B,L$3)</f>
        <v>0</v>
      </c>
      <c r="M20" s="18">
        <f>SUMIFS(Transactions!$E:$E,Transactions!$D:$D,$B20&amp;"*",Transactions!$B:$B,M$3)</f>
        <v>0</v>
      </c>
      <c r="N20" s="18">
        <f>SUMIFS(Transactions!$E:$E,Transactions!$D:$D,$B20&amp;"*",Transactions!$B:$B,N$3)</f>
        <v>0</v>
      </c>
      <c r="O20" s="23">
        <f t="shared" si="0"/>
        <v>6250</v>
      </c>
    </row>
    <row r="21" spans="2:15">
      <c r="B21" s="39" t="s">
        <v>11</v>
      </c>
      <c r="C21" s="18">
        <f>SUMIFS(Transactions!$E:$E,Transactions!$D:$D,$B21&amp;"*",Transactions!$B:$B,C$3)</f>
        <v>0</v>
      </c>
      <c r="D21" s="18">
        <f>SUMIFS(Transactions!$E:$E,Transactions!$D:$D,$B21&amp;"*",Transactions!$B:$B,D$3)</f>
        <v>0</v>
      </c>
      <c r="E21" s="18">
        <f>SUMIFS(Transactions!$E:$E,Transactions!$D:$D,$B21&amp;"*",Transactions!$B:$B,E$3)</f>
        <v>0</v>
      </c>
      <c r="F21" s="18">
        <f>SUMIFS(Transactions!$E:$E,Transactions!$D:$D,$B21&amp;"*",Transactions!$B:$B,F$3)</f>
        <v>0</v>
      </c>
      <c r="G21" s="18">
        <f>SUMIFS(Transactions!$E:$E,Transactions!$D:$D,$B21&amp;"*",Transactions!$B:$B,G$3)</f>
        <v>0</v>
      </c>
      <c r="H21" s="18">
        <f>SUMIFS(Transactions!$E:$E,Transactions!$D:$D,$B21&amp;"*",Transactions!$B:$B,H$3)</f>
        <v>0</v>
      </c>
      <c r="I21" s="18">
        <f>SUMIFS(Transactions!$E:$E,Transactions!$D:$D,$B21&amp;"*",Transactions!$B:$B,I$3)</f>
        <v>0</v>
      </c>
      <c r="J21" s="18">
        <f>SUMIFS(Transactions!$E:$E,Transactions!$D:$D,$B21&amp;"*",Transactions!$B:$B,J$3)</f>
        <v>0</v>
      </c>
      <c r="K21" s="18">
        <f>SUMIFS(Transactions!$E:$E,Transactions!$D:$D,$B21&amp;"*",Transactions!$B:$B,K$3)</f>
        <v>0</v>
      </c>
      <c r="L21" s="18">
        <f>SUMIFS(Transactions!$E:$E,Transactions!$D:$D,$B21&amp;"*",Transactions!$B:$B,L$3)</f>
        <v>0</v>
      </c>
      <c r="M21" s="18">
        <f>SUMIFS(Transactions!$E:$E,Transactions!$D:$D,$B21&amp;"*",Transactions!$B:$B,M$3)</f>
        <v>0</v>
      </c>
      <c r="N21" s="18">
        <f>SUMIFS(Transactions!$E:$E,Transactions!$D:$D,$B21&amp;"*",Transactions!$B:$B,N$3)</f>
        <v>0</v>
      </c>
      <c r="O21" s="23">
        <f t="shared" si="0"/>
        <v>0</v>
      </c>
    </row>
    <row r="22" spans="2:15">
      <c r="B22" s="39" t="s">
        <v>12</v>
      </c>
      <c r="C22" s="18">
        <f>SUMIFS(Transactions!$E:$E,Transactions!$D:$D,$B22&amp;"*",Transactions!$B:$B,C$3)</f>
        <v>0</v>
      </c>
      <c r="D22" s="18">
        <f>SUMIFS(Transactions!$E:$E,Transactions!$D:$D,$B22&amp;"*",Transactions!$B:$B,D$3)</f>
        <v>0</v>
      </c>
      <c r="E22" s="18">
        <f>SUMIFS(Transactions!$E:$E,Transactions!$D:$D,$B22&amp;"*",Transactions!$B:$B,E$3)</f>
        <v>0</v>
      </c>
      <c r="F22" s="18">
        <f>SUMIFS(Transactions!$E:$E,Transactions!$D:$D,$B22&amp;"*",Transactions!$B:$B,F$3)</f>
        <v>0</v>
      </c>
      <c r="G22" s="18">
        <f>SUMIFS(Transactions!$E:$E,Transactions!$D:$D,$B22&amp;"*",Transactions!$B:$B,G$3)</f>
        <v>0</v>
      </c>
      <c r="H22" s="18">
        <f>SUMIFS(Transactions!$E:$E,Transactions!$D:$D,$B22&amp;"*",Transactions!$B:$B,H$3)</f>
        <v>0</v>
      </c>
      <c r="I22" s="18">
        <f>SUMIFS(Transactions!$E:$E,Transactions!$D:$D,$B22&amp;"*",Transactions!$B:$B,I$3)</f>
        <v>0</v>
      </c>
      <c r="J22" s="18">
        <f>SUMIFS(Transactions!$E:$E,Transactions!$D:$D,$B22&amp;"*",Transactions!$B:$B,J$3)</f>
        <v>0</v>
      </c>
      <c r="K22" s="18">
        <f>SUMIFS(Transactions!$E:$E,Transactions!$D:$D,$B22&amp;"*",Transactions!$B:$B,K$3)</f>
        <v>0</v>
      </c>
      <c r="L22" s="18">
        <f>SUMIFS(Transactions!$E:$E,Transactions!$D:$D,$B22&amp;"*",Transactions!$B:$B,L$3)</f>
        <v>0</v>
      </c>
      <c r="M22" s="18">
        <f>SUMIFS(Transactions!$E:$E,Transactions!$D:$D,$B22&amp;"*",Transactions!$B:$B,M$3)</f>
        <v>0</v>
      </c>
      <c r="N22" s="18">
        <f>SUMIFS(Transactions!$E:$E,Transactions!$D:$D,$B22&amp;"*",Transactions!$B:$B,N$3)</f>
        <v>0</v>
      </c>
      <c r="O22" s="23">
        <f t="shared" si="0"/>
        <v>0</v>
      </c>
    </row>
    <row r="23" spans="2:15">
      <c r="B23" s="39" t="s">
        <v>13</v>
      </c>
      <c r="C23" s="18">
        <f>SUMIFS(Transactions!$E:$E,Transactions!$D:$D,$B23&amp;"*",Transactions!$B:$B,C$3)</f>
        <v>0</v>
      </c>
      <c r="D23" s="18">
        <f>SUMIFS(Transactions!$E:$E,Transactions!$D:$D,$B23&amp;"*",Transactions!$B:$B,D$3)</f>
        <v>0</v>
      </c>
      <c r="E23" s="18">
        <f>SUMIFS(Transactions!$E:$E,Transactions!$D:$D,$B23&amp;"*",Transactions!$B:$B,E$3)</f>
        <v>0</v>
      </c>
      <c r="F23" s="18">
        <f>SUMIFS(Transactions!$E:$E,Transactions!$D:$D,$B23&amp;"*",Transactions!$B:$B,F$3)</f>
        <v>0</v>
      </c>
      <c r="G23" s="18">
        <f>SUMIFS(Transactions!$E:$E,Transactions!$D:$D,$B23&amp;"*",Transactions!$B:$B,G$3)</f>
        <v>0</v>
      </c>
      <c r="H23" s="18">
        <f>SUMIFS(Transactions!$E:$E,Transactions!$D:$D,$B23&amp;"*",Transactions!$B:$B,H$3)</f>
        <v>0</v>
      </c>
      <c r="I23" s="18">
        <f>SUMIFS(Transactions!$E:$E,Transactions!$D:$D,$B23&amp;"*",Transactions!$B:$B,I$3)</f>
        <v>0</v>
      </c>
      <c r="J23" s="18">
        <f>SUMIFS(Transactions!$E:$E,Transactions!$D:$D,$B23&amp;"*",Transactions!$B:$B,J$3)</f>
        <v>0</v>
      </c>
      <c r="K23" s="18">
        <f>SUMIFS(Transactions!$E:$E,Transactions!$D:$D,$B23&amp;"*",Transactions!$B:$B,K$3)</f>
        <v>0</v>
      </c>
      <c r="L23" s="18">
        <f>SUMIFS(Transactions!$E:$E,Transactions!$D:$D,$B23&amp;"*",Transactions!$B:$B,L$3)</f>
        <v>0</v>
      </c>
      <c r="M23" s="18">
        <f>SUMIFS(Transactions!$E:$E,Transactions!$D:$D,$B23&amp;"*",Transactions!$B:$B,M$3)</f>
        <v>0</v>
      </c>
      <c r="N23" s="18">
        <f>SUMIFS(Transactions!$E:$E,Transactions!$D:$D,$B23&amp;"*",Transactions!$B:$B,N$3)</f>
        <v>0</v>
      </c>
      <c r="O23" s="23">
        <f t="shared" si="0"/>
        <v>0</v>
      </c>
    </row>
    <row r="24" spans="2:15">
      <c r="B24" s="39" t="s">
        <v>14</v>
      </c>
      <c r="C24" s="18">
        <f>SUMIFS(Transactions!$E:$E,Transactions!$D:$D,$B24&amp;"*",Transactions!$B:$B,C$3)</f>
        <v>0</v>
      </c>
      <c r="D24" s="18">
        <f>SUMIFS(Transactions!$E:$E,Transactions!$D:$D,$B24&amp;"*",Transactions!$B:$B,D$3)</f>
        <v>0</v>
      </c>
      <c r="E24" s="18">
        <f>SUMIFS(Transactions!$E:$E,Transactions!$D:$D,$B24&amp;"*",Transactions!$B:$B,E$3)</f>
        <v>0</v>
      </c>
      <c r="F24" s="18">
        <f>SUMIFS(Transactions!$E:$E,Transactions!$D:$D,$B24&amp;"*",Transactions!$B:$B,F$3)</f>
        <v>0</v>
      </c>
      <c r="G24" s="18">
        <f>SUMIFS(Transactions!$E:$E,Transactions!$D:$D,$B24&amp;"*",Transactions!$B:$B,G$3)</f>
        <v>0</v>
      </c>
      <c r="H24" s="18">
        <f>SUMIFS(Transactions!$E:$E,Transactions!$D:$D,$B24&amp;"*",Transactions!$B:$B,H$3)</f>
        <v>0</v>
      </c>
      <c r="I24" s="18">
        <f>SUMIFS(Transactions!$E:$E,Transactions!$D:$D,$B24&amp;"*",Transactions!$B:$B,I$3)</f>
        <v>0</v>
      </c>
      <c r="J24" s="18">
        <f>SUMIFS(Transactions!$E:$E,Transactions!$D:$D,$B24&amp;"*",Transactions!$B:$B,J$3)</f>
        <v>0</v>
      </c>
      <c r="K24" s="18">
        <f>SUMIFS(Transactions!$E:$E,Transactions!$D:$D,$B24&amp;"*",Transactions!$B:$B,K$3)</f>
        <v>0</v>
      </c>
      <c r="L24" s="18">
        <f>SUMIFS(Transactions!$E:$E,Transactions!$D:$D,$B24&amp;"*",Transactions!$B:$B,L$3)</f>
        <v>0</v>
      </c>
      <c r="M24" s="18">
        <f>SUMIFS(Transactions!$E:$E,Transactions!$D:$D,$B24&amp;"*",Transactions!$B:$B,M$3)</f>
        <v>0</v>
      </c>
      <c r="N24" s="18">
        <f>SUMIFS(Transactions!$E:$E,Transactions!$D:$D,$B24&amp;"*",Transactions!$B:$B,N$3)</f>
        <v>0</v>
      </c>
      <c r="O24" s="23">
        <f t="shared" si="0"/>
        <v>0</v>
      </c>
    </row>
    <row r="25" spans="2:15">
      <c r="B25" s="39" t="s">
        <v>15</v>
      </c>
      <c r="C25" s="18">
        <f>SUMIFS(Transactions!$E:$E,Transactions!$D:$D,$B25&amp;"*",Transactions!$B:$B,C$3)</f>
        <v>0</v>
      </c>
      <c r="D25" s="18">
        <f>SUMIFS(Transactions!$E:$E,Transactions!$D:$D,$B25&amp;"*",Transactions!$B:$B,D$3)</f>
        <v>0</v>
      </c>
      <c r="E25" s="18">
        <f>SUMIFS(Transactions!$E:$E,Transactions!$D:$D,$B25&amp;"*",Transactions!$B:$B,E$3)</f>
        <v>0</v>
      </c>
      <c r="F25" s="18">
        <f>SUMIFS(Transactions!$E:$E,Transactions!$D:$D,$B25&amp;"*",Transactions!$B:$B,F$3)</f>
        <v>0</v>
      </c>
      <c r="G25" s="18">
        <f>SUMIFS(Transactions!$E:$E,Transactions!$D:$D,$B25&amp;"*",Transactions!$B:$B,G$3)</f>
        <v>0</v>
      </c>
      <c r="H25" s="18">
        <f>SUMIFS(Transactions!$E:$E,Transactions!$D:$D,$B25&amp;"*",Transactions!$B:$B,H$3)</f>
        <v>0</v>
      </c>
      <c r="I25" s="18">
        <f>SUMIFS(Transactions!$E:$E,Transactions!$D:$D,$B25&amp;"*",Transactions!$B:$B,I$3)</f>
        <v>0</v>
      </c>
      <c r="J25" s="18">
        <f>SUMIFS(Transactions!$E:$E,Transactions!$D:$D,$B25&amp;"*",Transactions!$B:$B,J$3)</f>
        <v>0</v>
      </c>
      <c r="K25" s="18">
        <f>SUMIFS(Transactions!$E:$E,Transactions!$D:$D,$B25&amp;"*",Transactions!$B:$B,K$3)</f>
        <v>0</v>
      </c>
      <c r="L25" s="18">
        <f>SUMIFS(Transactions!$E:$E,Transactions!$D:$D,$B25&amp;"*",Transactions!$B:$B,L$3)</f>
        <v>0</v>
      </c>
      <c r="M25" s="18">
        <f>SUMIFS(Transactions!$E:$E,Transactions!$D:$D,$B25&amp;"*",Transactions!$B:$B,M$3)</f>
        <v>0</v>
      </c>
      <c r="N25" s="18">
        <f>SUMIFS(Transactions!$E:$E,Transactions!$D:$D,$B25&amp;"*",Transactions!$B:$B,N$3)</f>
        <v>0</v>
      </c>
      <c r="O25" s="23">
        <f t="shared" si="0"/>
        <v>0</v>
      </c>
    </row>
    <row r="26" spans="2:15">
      <c r="B26" s="39" t="s">
        <v>16</v>
      </c>
      <c r="C26" s="18">
        <f>SUMIFS(Transactions!$E:$E,Transactions!$D:$D,$B26&amp;"*",Transactions!$B:$B,C$3)</f>
        <v>0</v>
      </c>
      <c r="D26" s="18">
        <f>SUMIFS(Transactions!$E:$E,Transactions!$D:$D,$B26&amp;"*",Transactions!$B:$B,D$3)</f>
        <v>0</v>
      </c>
      <c r="E26" s="18">
        <f>SUMIFS(Transactions!$E:$E,Transactions!$D:$D,$B26&amp;"*",Transactions!$B:$B,E$3)</f>
        <v>0</v>
      </c>
      <c r="F26" s="18">
        <f>SUMIFS(Transactions!$E:$E,Transactions!$D:$D,$B26&amp;"*",Transactions!$B:$B,F$3)</f>
        <v>0</v>
      </c>
      <c r="G26" s="18">
        <f>SUMIFS(Transactions!$E:$E,Transactions!$D:$D,$B26&amp;"*",Transactions!$B:$B,G$3)</f>
        <v>0</v>
      </c>
      <c r="H26" s="18">
        <f>SUMIFS(Transactions!$E:$E,Transactions!$D:$D,$B26&amp;"*",Transactions!$B:$B,H$3)</f>
        <v>0</v>
      </c>
      <c r="I26" s="18">
        <f>SUMIFS(Transactions!$E:$E,Transactions!$D:$D,$B26&amp;"*",Transactions!$B:$B,I$3)</f>
        <v>0</v>
      </c>
      <c r="J26" s="18">
        <f>SUMIFS(Transactions!$E:$E,Transactions!$D:$D,$B26&amp;"*",Transactions!$B:$B,J$3)</f>
        <v>0</v>
      </c>
      <c r="K26" s="18">
        <f>SUMIFS(Transactions!$E:$E,Transactions!$D:$D,$B26&amp;"*",Transactions!$B:$B,K$3)</f>
        <v>0</v>
      </c>
      <c r="L26" s="18">
        <f>SUMIFS(Transactions!$E:$E,Transactions!$D:$D,$B26&amp;"*",Transactions!$B:$B,L$3)</f>
        <v>0</v>
      </c>
      <c r="M26" s="18">
        <f>SUMIFS(Transactions!$E:$E,Transactions!$D:$D,$B26&amp;"*",Transactions!$B:$B,M$3)</f>
        <v>0</v>
      </c>
      <c r="N26" s="18">
        <f>SUMIFS(Transactions!$E:$E,Transactions!$D:$D,$B26&amp;"*",Transactions!$B:$B,N$3)</f>
        <v>0</v>
      </c>
      <c r="O26" s="23">
        <f t="shared" si="0"/>
        <v>0</v>
      </c>
    </row>
    <row r="27" spans="2:15">
      <c r="B27" s="39" t="s">
        <v>17</v>
      </c>
      <c r="C27" s="18">
        <f>SUMIFS(Transactions!$E:$E,Transactions!$D:$D,$B27&amp;"*",Transactions!$B:$B,C$3)</f>
        <v>0</v>
      </c>
      <c r="D27" s="18">
        <f>SUMIFS(Transactions!$E:$E,Transactions!$D:$D,$B27&amp;"*",Transactions!$B:$B,D$3)</f>
        <v>0</v>
      </c>
      <c r="E27" s="18">
        <f>SUMIFS(Transactions!$E:$E,Transactions!$D:$D,$B27&amp;"*",Transactions!$B:$B,E$3)</f>
        <v>0</v>
      </c>
      <c r="F27" s="18">
        <f>SUMIFS(Transactions!$E:$E,Transactions!$D:$D,$B27&amp;"*",Transactions!$B:$B,F$3)</f>
        <v>0</v>
      </c>
      <c r="G27" s="18">
        <f>SUMIFS(Transactions!$E:$E,Transactions!$D:$D,$B27&amp;"*",Transactions!$B:$B,G$3)</f>
        <v>0</v>
      </c>
      <c r="H27" s="18">
        <f>SUMIFS(Transactions!$E:$E,Transactions!$D:$D,$B27&amp;"*",Transactions!$B:$B,H$3)</f>
        <v>0</v>
      </c>
      <c r="I27" s="18">
        <f>SUMIFS(Transactions!$E:$E,Transactions!$D:$D,$B27&amp;"*",Transactions!$B:$B,I$3)</f>
        <v>0</v>
      </c>
      <c r="J27" s="18">
        <f>SUMIFS(Transactions!$E:$E,Transactions!$D:$D,$B27&amp;"*",Transactions!$B:$B,J$3)</f>
        <v>0</v>
      </c>
      <c r="K27" s="18">
        <f>SUMIFS(Transactions!$E:$E,Transactions!$D:$D,$B27&amp;"*",Transactions!$B:$B,K$3)</f>
        <v>0</v>
      </c>
      <c r="L27" s="18">
        <f>SUMIFS(Transactions!$E:$E,Transactions!$D:$D,$B27&amp;"*",Transactions!$B:$B,L$3)</f>
        <v>0</v>
      </c>
      <c r="M27" s="18">
        <f>SUMIFS(Transactions!$E:$E,Transactions!$D:$D,$B27&amp;"*",Transactions!$B:$B,M$3)</f>
        <v>0</v>
      </c>
      <c r="N27" s="18">
        <f>SUMIFS(Transactions!$E:$E,Transactions!$D:$D,$B27&amp;"*",Transactions!$B:$B,N$3)</f>
        <v>0</v>
      </c>
      <c r="O27" s="23">
        <f t="shared" si="0"/>
        <v>0</v>
      </c>
    </row>
    <row r="28" spans="2:15">
      <c r="B28" s="39" t="s">
        <v>18</v>
      </c>
      <c r="C28" s="18">
        <f>SUMIFS(Transactions!$E:$E,Transactions!$D:$D,$B28&amp;"*",Transactions!$B:$B,C$3)</f>
        <v>0</v>
      </c>
      <c r="D28" s="18">
        <f>SUMIFS(Transactions!$E:$E,Transactions!$D:$D,$B28&amp;"*",Transactions!$B:$B,D$3)</f>
        <v>0</v>
      </c>
      <c r="E28" s="18">
        <f>SUMIFS(Transactions!$E:$E,Transactions!$D:$D,$B28&amp;"*",Transactions!$B:$B,E$3)</f>
        <v>0</v>
      </c>
      <c r="F28" s="18">
        <f>SUMIFS(Transactions!$E:$E,Transactions!$D:$D,$B28&amp;"*",Transactions!$B:$B,F$3)</f>
        <v>0</v>
      </c>
      <c r="G28" s="18">
        <f>SUMIFS(Transactions!$E:$E,Transactions!$D:$D,$B28&amp;"*",Transactions!$B:$B,G$3)</f>
        <v>0</v>
      </c>
      <c r="H28" s="18">
        <f>SUMIFS(Transactions!$E:$E,Transactions!$D:$D,$B28&amp;"*",Transactions!$B:$B,H$3)</f>
        <v>0</v>
      </c>
      <c r="I28" s="18">
        <f>SUMIFS(Transactions!$E:$E,Transactions!$D:$D,$B28&amp;"*",Transactions!$B:$B,I$3)</f>
        <v>0</v>
      </c>
      <c r="J28" s="18">
        <f>SUMIFS(Transactions!$E:$E,Transactions!$D:$D,$B28&amp;"*",Transactions!$B:$B,J$3)</f>
        <v>0</v>
      </c>
      <c r="K28" s="18">
        <f>SUMIFS(Transactions!$E:$E,Transactions!$D:$D,$B28&amp;"*",Transactions!$B:$B,K$3)</f>
        <v>0</v>
      </c>
      <c r="L28" s="18">
        <f>SUMIFS(Transactions!$E:$E,Transactions!$D:$D,$B28&amp;"*",Transactions!$B:$B,L$3)</f>
        <v>0</v>
      </c>
      <c r="M28" s="18">
        <f>SUMIFS(Transactions!$E:$E,Transactions!$D:$D,$B28&amp;"*",Transactions!$B:$B,M$3)</f>
        <v>0</v>
      </c>
      <c r="N28" s="18">
        <f>SUMIFS(Transactions!$E:$E,Transactions!$D:$D,$B28&amp;"*",Transactions!$B:$B,N$3)</f>
        <v>0</v>
      </c>
      <c r="O28" s="23">
        <f t="shared" si="0"/>
        <v>0</v>
      </c>
    </row>
    <row r="29" spans="2:15">
      <c r="B29" s="39" t="s">
        <v>19</v>
      </c>
      <c r="C29" s="18">
        <f>SUMIFS(Transactions!$E:$E,Transactions!$D:$D,$B29&amp;"*",Transactions!$B:$B,C$3)</f>
        <v>0</v>
      </c>
      <c r="D29" s="18">
        <f>SUMIFS(Transactions!$E:$E,Transactions!$D:$D,$B29&amp;"*",Transactions!$B:$B,D$3)</f>
        <v>0</v>
      </c>
      <c r="E29" s="18">
        <f>SUMIFS(Transactions!$E:$E,Transactions!$D:$D,$B29&amp;"*",Transactions!$B:$B,E$3)</f>
        <v>0</v>
      </c>
      <c r="F29" s="18">
        <f>SUMIFS(Transactions!$E:$E,Transactions!$D:$D,$B29&amp;"*",Transactions!$B:$B,F$3)</f>
        <v>0</v>
      </c>
      <c r="G29" s="18">
        <f>SUMIFS(Transactions!$E:$E,Transactions!$D:$D,$B29&amp;"*",Transactions!$B:$B,G$3)</f>
        <v>0</v>
      </c>
      <c r="H29" s="18">
        <f>SUMIFS(Transactions!$E:$E,Transactions!$D:$D,$B29&amp;"*",Transactions!$B:$B,H$3)</f>
        <v>0</v>
      </c>
      <c r="I29" s="18">
        <f>SUMIFS(Transactions!$E:$E,Transactions!$D:$D,$B29&amp;"*",Transactions!$B:$B,I$3)</f>
        <v>0</v>
      </c>
      <c r="J29" s="18">
        <f>SUMIFS(Transactions!$E:$E,Transactions!$D:$D,$B29&amp;"*",Transactions!$B:$B,J$3)</f>
        <v>0</v>
      </c>
      <c r="K29" s="18">
        <f>SUMIFS(Transactions!$E:$E,Transactions!$D:$D,$B29&amp;"*",Transactions!$B:$B,K$3)</f>
        <v>0</v>
      </c>
      <c r="L29" s="18">
        <f>SUMIFS(Transactions!$E:$E,Transactions!$D:$D,$B29&amp;"*",Transactions!$B:$B,L$3)</f>
        <v>0</v>
      </c>
      <c r="M29" s="18">
        <f>SUMIFS(Transactions!$E:$E,Transactions!$D:$D,$B29&amp;"*",Transactions!$B:$B,M$3)</f>
        <v>0</v>
      </c>
      <c r="N29" s="18">
        <f>SUMIFS(Transactions!$E:$E,Transactions!$D:$D,$B29&amp;"*",Transactions!$B:$B,N$3)</f>
        <v>0</v>
      </c>
      <c r="O29" s="23">
        <f t="shared" si="0"/>
        <v>0</v>
      </c>
    </row>
    <row r="30" spans="2:15">
      <c r="B30" s="39" t="s">
        <v>20</v>
      </c>
      <c r="C30" s="18">
        <f>SUMIFS(Transactions!$E:$E,Transactions!$D:$D,$B30&amp;"*",Transactions!$B:$B,C$3)</f>
        <v>0</v>
      </c>
      <c r="D30" s="18">
        <f>SUMIFS(Transactions!$E:$E,Transactions!$D:$D,$B30&amp;"*",Transactions!$B:$B,D$3)</f>
        <v>0</v>
      </c>
      <c r="E30" s="18">
        <f>SUMIFS(Transactions!$E:$E,Transactions!$D:$D,$B30&amp;"*",Transactions!$B:$B,E$3)</f>
        <v>0</v>
      </c>
      <c r="F30" s="18">
        <f>SUMIFS(Transactions!$E:$E,Transactions!$D:$D,$B30&amp;"*",Transactions!$B:$B,F$3)</f>
        <v>0</v>
      </c>
      <c r="G30" s="18">
        <f>SUMIFS(Transactions!$E:$E,Transactions!$D:$D,$B30&amp;"*",Transactions!$B:$B,G$3)</f>
        <v>0</v>
      </c>
      <c r="H30" s="18">
        <f>SUMIFS(Transactions!$E:$E,Transactions!$D:$D,$B30&amp;"*",Transactions!$B:$B,H$3)</f>
        <v>0</v>
      </c>
      <c r="I30" s="18">
        <f>SUMIFS(Transactions!$E:$E,Transactions!$D:$D,$B30&amp;"*",Transactions!$B:$B,I$3)</f>
        <v>0</v>
      </c>
      <c r="J30" s="18">
        <f>SUMIFS(Transactions!$E:$E,Transactions!$D:$D,$B30&amp;"*",Transactions!$B:$B,J$3)</f>
        <v>0</v>
      </c>
      <c r="K30" s="18">
        <f>SUMIFS(Transactions!$E:$E,Transactions!$D:$D,$B30&amp;"*",Transactions!$B:$B,K$3)</f>
        <v>0</v>
      </c>
      <c r="L30" s="18">
        <f>SUMIFS(Transactions!$E:$E,Transactions!$D:$D,$B30&amp;"*",Transactions!$B:$B,L$3)</f>
        <v>0</v>
      </c>
      <c r="M30" s="18">
        <f>SUMIFS(Transactions!$E:$E,Transactions!$D:$D,$B30&amp;"*",Transactions!$B:$B,M$3)</f>
        <v>0</v>
      </c>
      <c r="N30" s="18">
        <f>SUMIFS(Transactions!$E:$E,Transactions!$D:$D,$B30&amp;"*",Transactions!$B:$B,N$3)</f>
        <v>0</v>
      </c>
      <c r="O30" s="23">
        <f t="shared" si="0"/>
        <v>0</v>
      </c>
    </row>
    <row r="31" spans="2:15">
      <c r="B31" s="39" t="s">
        <v>21</v>
      </c>
      <c r="C31" s="18">
        <f>SUMIFS(Transactions!$E:$E,Transactions!$D:$D,$B31&amp;"*",Transactions!$B:$B,C$3)</f>
        <v>0</v>
      </c>
      <c r="D31" s="18">
        <f>SUMIFS(Transactions!$E:$E,Transactions!$D:$D,$B31&amp;"*",Transactions!$B:$B,D$3)</f>
        <v>0</v>
      </c>
      <c r="E31" s="18">
        <f>SUMIFS(Transactions!$E:$E,Transactions!$D:$D,$B31&amp;"*",Transactions!$B:$B,E$3)</f>
        <v>0</v>
      </c>
      <c r="F31" s="18">
        <f>SUMIFS(Transactions!$E:$E,Transactions!$D:$D,$B31&amp;"*",Transactions!$B:$B,F$3)</f>
        <v>0</v>
      </c>
      <c r="G31" s="18">
        <f>SUMIFS(Transactions!$E:$E,Transactions!$D:$D,$B31&amp;"*",Transactions!$B:$B,G$3)</f>
        <v>0</v>
      </c>
      <c r="H31" s="18">
        <f>SUMIFS(Transactions!$E:$E,Transactions!$D:$D,$B31&amp;"*",Transactions!$B:$B,H$3)</f>
        <v>0</v>
      </c>
      <c r="I31" s="18">
        <f>SUMIFS(Transactions!$E:$E,Transactions!$D:$D,$B31&amp;"*",Transactions!$B:$B,I$3)</f>
        <v>0</v>
      </c>
      <c r="J31" s="18">
        <f>SUMIFS(Transactions!$E:$E,Transactions!$D:$D,$B31&amp;"*",Transactions!$B:$B,J$3)</f>
        <v>0</v>
      </c>
      <c r="K31" s="18">
        <f>SUMIFS(Transactions!$E:$E,Transactions!$D:$D,$B31&amp;"*",Transactions!$B:$B,K$3)</f>
        <v>0</v>
      </c>
      <c r="L31" s="18">
        <f>SUMIFS(Transactions!$E:$E,Transactions!$D:$D,$B31&amp;"*",Transactions!$B:$B,L$3)</f>
        <v>0</v>
      </c>
      <c r="M31" s="18">
        <f>SUMIFS(Transactions!$E:$E,Transactions!$D:$D,$B31&amp;"*",Transactions!$B:$B,M$3)</f>
        <v>0</v>
      </c>
      <c r="N31" s="18">
        <f>SUMIFS(Transactions!$E:$E,Transactions!$D:$D,$B31&amp;"*",Transactions!$B:$B,N$3)</f>
        <v>0</v>
      </c>
      <c r="O31" s="23">
        <f t="shared" si="0"/>
        <v>0</v>
      </c>
    </row>
    <row r="32" spans="2:15">
      <c r="B32" s="39" t="s">
        <v>22</v>
      </c>
      <c r="C32" s="18">
        <f>SUMIFS(Transactions!$E:$E,Transactions!$D:$D,$B32&amp;"*",Transactions!$B:$B,C$3)</f>
        <v>0</v>
      </c>
      <c r="D32" s="18">
        <f>SUMIFS(Transactions!$E:$E,Transactions!$D:$D,$B32&amp;"*",Transactions!$B:$B,D$3)</f>
        <v>0</v>
      </c>
      <c r="E32" s="18">
        <f>SUMIFS(Transactions!$E:$E,Transactions!$D:$D,$B32&amp;"*",Transactions!$B:$B,E$3)</f>
        <v>0</v>
      </c>
      <c r="F32" s="18">
        <f>SUMIFS(Transactions!$E:$E,Transactions!$D:$D,$B32&amp;"*",Transactions!$B:$B,F$3)</f>
        <v>0</v>
      </c>
      <c r="G32" s="18">
        <f>SUMIFS(Transactions!$E:$E,Transactions!$D:$D,$B32&amp;"*",Transactions!$B:$B,G$3)</f>
        <v>0</v>
      </c>
      <c r="H32" s="18">
        <f>SUMIFS(Transactions!$E:$E,Transactions!$D:$D,$B32&amp;"*",Transactions!$B:$B,H$3)</f>
        <v>0</v>
      </c>
      <c r="I32" s="18">
        <f>SUMIFS(Transactions!$E:$E,Transactions!$D:$D,$B32&amp;"*",Transactions!$B:$B,I$3)</f>
        <v>0</v>
      </c>
      <c r="J32" s="18">
        <f>SUMIFS(Transactions!$E:$E,Transactions!$D:$D,$B32&amp;"*",Transactions!$B:$B,J$3)</f>
        <v>0</v>
      </c>
      <c r="K32" s="18">
        <f>SUMIFS(Transactions!$E:$E,Transactions!$D:$D,$B32&amp;"*",Transactions!$B:$B,K$3)</f>
        <v>0</v>
      </c>
      <c r="L32" s="18">
        <f>SUMIFS(Transactions!$E:$E,Transactions!$D:$D,$B32&amp;"*",Transactions!$B:$B,L$3)</f>
        <v>0</v>
      </c>
      <c r="M32" s="18">
        <f>SUMIFS(Transactions!$E:$E,Transactions!$D:$D,$B32&amp;"*",Transactions!$B:$B,M$3)</f>
        <v>0</v>
      </c>
      <c r="N32" s="18">
        <f>SUMIFS(Transactions!$E:$E,Transactions!$D:$D,$B32&amp;"*",Transactions!$B:$B,N$3)</f>
        <v>0</v>
      </c>
      <c r="O32" s="23">
        <f t="shared" si="0"/>
        <v>0</v>
      </c>
    </row>
    <row r="33" spans="2:16">
      <c r="B33" s="39" t="s">
        <v>23</v>
      </c>
      <c r="C33" s="18">
        <f>SUMIFS(Transactions!$E:$E,Transactions!$D:$D,$B33&amp;"*",Transactions!$B:$B,C$3)</f>
        <v>0</v>
      </c>
      <c r="D33" s="18">
        <f>SUMIFS(Transactions!$E:$E,Transactions!$D:$D,$B33&amp;"*",Transactions!$B:$B,D$3)</f>
        <v>0</v>
      </c>
      <c r="E33" s="18">
        <f>SUMIFS(Transactions!$E:$E,Transactions!$D:$D,$B33&amp;"*",Transactions!$B:$B,E$3)</f>
        <v>0</v>
      </c>
      <c r="F33" s="18">
        <f>SUMIFS(Transactions!$E:$E,Transactions!$D:$D,$B33&amp;"*",Transactions!$B:$B,F$3)</f>
        <v>0</v>
      </c>
      <c r="G33" s="18">
        <f>SUMIFS(Transactions!$E:$E,Transactions!$D:$D,$B33&amp;"*",Transactions!$B:$B,G$3)</f>
        <v>0</v>
      </c>
      <c r="H33" s="18">
        <f>SUMIFS(Transactions!$E:$E,Transactions!$D:$D,$B33&amp;"*",Transactions!$B:$B,H$3)</f>
        <v>0</v>
      </c>
      <c r="I33" s="18">
        <f>SUMIFS(Transactions!$E:$E,Transactions!$D:$D,$B33&amp;"*",Transactions!$B:$B,I$3)</f>
        <v>0</v>
      </c>
      <c r="J33" s="18">
        <f>SUMIFS(Transactions!$E:$E,Transactions!$D:$D,$B33&amp;"*",Transactions!$B:$B,J$3)</f>
        <v>0</v>
      </c>
      <c r="K33" s="18">
        <f>SUMIFS(Transactions!$E:$E,Transactions!$D:$D,$B33&amp;"*",Transactions!$B:$B,K$3)</f>
        <v>0</v>
      </c>
      <c r="L33" s="18">
        <f>SUMIFS(Transactions!$E:$E,Transactions!$D:$D,$B33&amp;"*",Transactions!$B:$B,L$3)</f>
        <v>0</v>
      </c>
      <c r="M33" s="18">
        <f>SUMIFS(Transactions!$E:$E,Transactions!$D:$D,$B33&amp;"*",Transactions!$B:$B,M$3)</f>
        <v>0</v>
      </c>
      <c r="N33" s="18">
        <f>SUMIFS(Transactions!$E:$E,Transactions!$D:$D,$B33&amp;"*",Transactions!$B:$B,N$3)</f>
        <v>0</v>
      </c>
      <c r="O33" s="23">
        <f t="shared" si="0"/>
        <v>0</v>
      </c>
    </row>
    <row r="34" spans="2:16">
      <c r="B34" s="39" t="s">
        <v>24</v>
      </c>
      <c r="C34" s="18">
        <f>SUMIFS(Transactions!$E:$E,Transactions!$D:$D,$B34&amp;"*",Transactions!$B:$B,C$3)</f>
        <v>0</v>
      </c>
      <c r="D34" s="18">
        <f>SUMIFS(Transactions!$E:$E,Transactions!$D:$D,$B34&amp;"*",Transactions!$B:$B,D$3)</f>
        <v>0</v>
      </c>
      <c r="E34" s="18">
        <f>SUMIFS(Transactions!$E:$E,Transactions!$D:$D,$B34&amp;"*",Transactions!$B:$B,E$3)</f>
        <v>0</v>
      </c>
      <c r="F34" s="18">
        <f>SUMIFS(Transactions!$E:$E,Transactions!$D:$D,$B34&amp;"*",Transactions!$B:$B,F$3)</f>
        <v>0</v>
      </c>
      <c r="G34" s="18">
        <f>SUMIFS(Transactions!$E:$E,Transactions!$D:$D,$B34&amp;"*",Transactions!$B:$B,G$3)</f>
        <v>0</v>
      </c>
      <c r="H34" s="18">
        <f>SUMIFS(Transactions!$E:$E,Transactions!$D:$D,$B34&amp;"*",Transactions!$B:$B,H$3)</f>
        <v>0</v>
      </c>
      <c r="I34" s="18">
        <f>SUMIFS(Transactions!$E:$E,Transactions!$D:$D,$B34&amp;"*",Transactions!$B:$B,I$3)</f>
        <v>0</v>
      </c>
      <c r="J34" s="18">
        <f>SUMIFS(Transactions!$E:$E,Transactions!$D:$D,$B34&amp;"*",Transactions!$B:$B,J$3)</f>
        <v>0</v>
      </c>
      <c r="K34" s="18">
        <f>SUMIFS(Transactions!$E:$E,Transactions!$D:$D,$B34&amp;"*",Transactions!$B:$B,K$3)</f>
        <v>0</v>
      </c>
      <c r="L34" s="18">
        <f>SUMIFS(Transactions!$E:$E,Transactions!$D:$D,$B34&amp;"*",Transactions!$B:$B,L$3)</f>
        <v>0</v>
      </c>
      <c r="M34" s="18">
        <f>SUMIFS(Transactions!$E:$E,Transactions!$D:$D,$B34&amp;"*",Transactions!$B:$B,M$3)</f>
        <v>0</v>
      </c>
      <c r="N34" s="18">
        <f>SUMIFS(Transactions!$E:$E,Transactions!$D:$D,$B34&amp;"*",Transactions!$B:$B,N$3)</f>
        <v>0</v>
      </c>
      <c r="O34" s="23">
        <f t="shared" si="0"/>
        <v>0</v>
      </c>
    </row>
    <row r="35" spans="2:16">
      <c r="B35" s="39" t="s">
        <v>25</v>
      </c>
      <c r="C35" s="18">
        <f>SUMIFS(Transactions!$E:$E,Transactions!$D:$D,$B35&amp;"*",Transactions!$B:$B,C$3)</f>
        <v>0</v>
      </c>
      <c r="D35" s="18">
        <f>SUMIFS(Transactions!$E:$E,Transactions!$D:$D,$B35&amp;"*",Transactions!$B:$B,D$3)</f>
        <v>0</v>
      </c>
      <c r="E35" s="18">
        <f>SUMIFS(Transactions!$E:$E,Transactions!$D:$D,$B35&amp;"*",Transactions!$B:$B,E$3)</f>
        <v>0</v>
      </c>
      <c r="F35" s="18">
        <f>SUMIFS(Transactions!$E:$E,Transactions!$D:$D,$B35&amp;"*",Transactions!$B:$B,F$3)</f>
        <v>0</v>
      </c>
      <c r="G35" s="18">
        <f>SUMIFS(Transactions!$E:$E,Transactions!$D:$D,$B35&amp;"*",Transactions!$B:$B,G$3)</f>
        <v>0</v>
      </c>
      <c r="H35" s="18">
        <f>SUMIFS(Transactions!$E:$E,Transactions!$D:$D,$B35&amp;"*",Transactions!$B:$B,H$3)</f>
        <v>0</v>
      </c>
      <c r="I35" s="18">
        <f>SUMIFS(Transactions!$E:$E,Transactions!$D:$D,$B35&amp;"*",Transactions!$B:$B,I$3)</f>
        <v>0</v>
      </c>
      <c r="J35" s="18">
        <f>SUMIFS(Transactions!$E:$E,Transactions!$D:$D,$B35&amp;"*",Transactions!$B:$B,J$3)</f>
        <v>0</v>
      </c>
      <c r="K35" s="18">
        <f>SUMIFS(Transactions!$E:$E,Transactions!$D:$D,$B35&amp;"*",Transactions!$B:$B,K$3)</f>
        <v>0</v>
      </c>
      <c r="L35" s="18">
        <f>SUMIFS(Transactions!$E:$E,Transactions!$D:$D,$B35&amp;"*",Transactions!$B:$B,L$3)</f>
        <v>0</v>
      </c>
      <c r="M35" s="18">
        <f>SUMIFS(Transactions!$E:$E,Transactions!$D:$D,$B35&amp;"*",Transactions!$B:$B,M$3)</f>
        <v>0</v>
      </c>
      <c r="N35" s="18">
        <f>SUMIFS(Transactions!$E:$E,Transactions!$D:$D,$B35&amp;"*",Transactions!$B:$B,N$3)</f>
        <v>0</v>
      </c>
      <c r="O35" s="23">
        <f t="shared" ref="O35:O38" si="4">SUM(C35:N35)</f>
        <v>0</v>
      </c>
    </row>
    <row r="36" spans="2:16">
      <c r="B36" s="39" t="s">
        <v>26</v>
      </c>
      <c r="C36" s="18">
        <f>SUMIFS(Transactions!$E:$E,Transactions!$D:$D,$B36&amp;"*",Transactions!$B:$B,C$3)</f>
        <v>0</v>
      </c>
      <c r="D36" s="18">
        <f>SUMIFS(Transactions!$E:$E,Transactions!$D:$D,$B36&amp;"*",Transactions!$B:$B,D$3)</f>
        <v>0</v>
      </c>
      <c r="E36" s="18">
        <f>SUMIFS(Transactions!$E:$E,Transactions!$D:$D,$B36&amp;"*",Transactions!$B:$B,E$3)</f>
        <v>0</v>
      </c>
      <c r="F36" s="18">
        <f>SUMIFS(Transactions!$E:$E,Transactions!$D:$D,$B36&amp;"*",Transactions!$B:$B,F$3)</f>
        <v>0</v>
      </c>
      <c r="G36" s="18">
        <f>SUMIFS(Transactions!$E:$E,Transactions!$D:$D,$B36&amp;"*",Transactions!$B:$B,G$3)</f>
        <v>0</v>
      </c>
      <c r="H36" s="18">
        <f>SUMIFS(Transactions!$E:$E,Transactions!$D:$D,$B36&amp;"*",Transactions!$B:$B,H$3)</f>
        <v>0</v>
      </c>
      <c r="I36" s="18">
        <f>SUMIFS(Transactions!$E:$E,Transactions!$D:$D,$B36&amp;"*",Transactions!$B:$B,I$3)</f>
        <v>0</v>
      </c>
      <c r="J36" s="18">
        <f>SUMIFS(Transactions!$E:$E,Transactions!$D:$D,$B36&amp;"*",Transactions!$B:$B,J$3)</f>
        <v>0</v>
      </c>
      <c r="K36" s="18">
        <f>SUMIFS(Transactions!$E:$E,Transactions!$D:$D,$B36&amp;"*",Transactions!$B:$B,K$3)</f>
        <v>0</v>
      </c>
      <c r="L36" s="18">
        <f>SUMIFS(Transactions!$E:$E,Transactions!$D:$D,$B36&amp;"*",Transactions!$B:$B,L$3)</f>
        <v>0</v>
      </c>
      <c r="M36" s="18">
        <f>SUMIFS(Transactions!$E:$E,Transactions!$D:$D,$B36&amp;"*",Transactions!$B:$B,M$3)</f>
        <v>0</v>
      </c>
      <c r="N36" s="18">
        <f>SUMIFS(Transactions!$E:$E,Transactions!$D:$D,$B36&amp;"*",Transactions!$B:$B,N$3)</f>
        <v>0</v>
      </c>
      <c r="O36" s="23">
        <f t="shared" si="4"/>
        <v>0</v>
      </c>
    </row>
    <row r="37" spans="2:16">
      <c r="B37" s="39" t="s">
        <v>27</v>
      </c>
      <c r="C37" s="18">
        <f>SUMIFS(Transactions!$E:$E,Transactions!$D:$D,$B37&amp;"*",Transactions!$B:$B,C$3)</f>
        <v>0</v>
      </c>
      <c r="D37" s="18">
        <f>SUMIFS(Transactions!$E:$E,Transactions!$D:$D,$B37&amp;"*",Transactions!$B:$B,D$3)</f>
        <v>0</v>
      </c>
      <c r="E37" s="18">
        <f>SUMIFS(Transactions!$E:$E,Transactions!$D:$D,$B37&amp;"*",Transactions!$B:$B,E$3)</f>
        <v>0</v>
      </c>
      <c r="F37" s="18">
        <f>SUMIFS(Transactions!$E:$E,Transactions!$D:$D,$B37&amp;"*",Transactions!$B:$B,F$3)</f>
        <v>0</v>
      </c>
      <c r="G37" s="18">
        <f>SUMIFS(Transactions!$E:$E,Transactions!$D:$D,$B37&amp;"*",Transactions!$B:$B,G$3)</f>
        <v>0</v>
      </c>
      <c r="H37" s="18">
        <f>SUMIFS(Transactions!$E:$E,Transactions!$D:$D,$B37&amp;"*",Transactions!$B:$B,H$3)</f>
        <v>0</v>
      </c>
      <c r="I37" s="18">
        <f>SUMIFS(Transactions!$E:$E,Transactions!$D:$D,$B37&amp;"*",Transactions!$B:$B,I$3)</f>
        <v>0</v>
      </c>
      <c r="J37" s="18">
        <f>SUMIFS(Transactions!$E:$E,Transactions!$D:$D,$B37&amp;"*",Transactions!$B:$B,J$3)</f>
        <v>0</v>
      </c>
      <c r="K37" s="18">
        <f>SUMIFS(Transactions!$E:$E,Transactions!$D:$D,$B37&amp;"*",Transactions!$B:$B,K$3)</f>
        <v>0</v>
      </c>
      <c r="L37" s="18">
        <f>SUMIFS(Transactions!$E:$E,Transactions!$D:$D,$B37&amp;"*",Transactions!$B:$B,L$3)</f>
        <v>0</v>
      </c>
      <c r="M37" s="18">
        <f>SUMIFS(Transactions!$E:$E,Transactions!$D:$D,$B37&amp;"*",Transactions!$B:$B,M$3)</f>
        <v>0</v>
      </c>
      <c r="N37" s="18">
        <f>SUMIFS(Transactions!$E:$E,Transactions!$D:$D,$B37&amp;"*",Transactions!$B:$B,N$3)</f>
        <v>0</v>
      </c>
      <c r="O37" s="23">
        <f t="shared" si="4"/>
        <v>0</v>
      </c>
    </row>
    <row r="38" spans="2:16">
      <c r="B38" s="39" t="s">
        <v>28</v>
      </c>
      <c r="C38" s="18">
        <f>SUMIFS(Transactions!$E:$E,Transactions!$D:$D,$B38&amp;"*",Transactions!$B:$B,C$3)</f>
        <v>0</v>
      </c>
      <c r="D38" s="18">
        <f>SUMIFS(Transactions!$E:$E,Transactions!$D:$D,$B38&amp;"*",Transactions!$B:$B,D$3)</f>
        <v>0</v>
      </c>
      <c r="E38" s="18">
        <f>SUMIFS(Transactions!$E:$E,Transactions!$D:$D,$B38&amp;"*",Transactions!$B:$B,E$3)</f>
        <v>0</v>
      </c>
      <c r="F38" s="18">
        <f>SUMIFS(Transactions!$E:$E,Transactions!$D:$D,$B38&amp;"*",Transactions!$B:$B,F$3)</f>
        <v>0</v>
      </c>
      <c r="G38" s="18">
        <f>SUMIFS(Transactions!$E:$E,Transactions!$D:$D,$B38&amp;"*",Transactions!$B:$B,G$3)</f>
        <v>0</v>
      </c>
      <c r="H38" s="18">
        <f>SUMIFS(Transactions!$E:$E,Transactions!$D:$D,$B38&amp;"*",Transactions!$B:$B,H$3)</f>
        <v>0</v>
      </c>
      <c r="I38" s="18">
        <f>SUMIFS(Transactions!$E:$E,Transactions!$D:$D,$B38&amp;"*",Transactions!$B:$B,I$3)</f>
        <v>0</v>
      </c>
      <c r="J38" s="18">
        <f>SUMIFS(Transactions!$E:$E,Transactions!$D:$D,$B38&amp;"*",Transactions!$B:$B,J$3)</f>
        <v>0</v>
      </c>
      <c r="K38" s="18">
        <f>SUMIFS(Transactions!$E:$E,Transactions!$D:$D,$B38&amp;"*",Transactions!$B:$B,K$3)</f>
        <v>0</v>
      </c>
      <c r="L38" s="18">
        <f>SUMIFS(Transactions!$E:$E,Transactions!$D:$D,$B38&amp;"*",Transactions!$B:$B,L$3)</f>
        <v>0</v>
      </c>
      <c r="M38" s="18">
        <f>SUMIFS(Transactions!$E:$E,Transactions!$D:$D,$B38&amp;"*",Transactions!$B:$B,M$3)</f>
        <v>0</v>
      </c>
      <c r="N38" s="18">
        <f>SUMIFS(Transactions!$E:$E,Transactions!$D:$D,$B38&amp;"*",Transactions!$B:$B,N$3)</f>
        <v>0</v>
      </c>
      <c r="O38" s="23">
        <f t="shared" si="4"/>
        <v>0</v>
      </c>
    </row>
    <row r="39" spans="2:16">
      <c r="B39" s="32" t="s">
        <v>60</v>
      </c>
      <c r="C39" s="18">
        <f>SUM(C18:C34)</f>
        <v>61250</v>
      </c>
      <c r="D39" s="18">
        <f t="shared" ref="D39:O39" si="5">SUM(D18:D34)</f>
        <v>5000</v>
      </c>
      <c r="E39" s="18">
        <f t="shared" si="5"/>
        <v>0</v>
      </c>
      <c r="F39" s="18">
        <f t="shared" si="5"/>
        <v>0</v>
      </c>
      <c r="G39" s="18">
        <f t="shared" si="5"/>
        <v>0</v>
      </c>
      <c r="H39" s="18">
        <f t="shared" si="5"/>
        <v>0</v>
      </c>
      <c r="I39" s="18">
        <f t="shared" si="5"/>
        <v>0</v>
      </c>
      <c r="J39" s="18">
        <f t="shared" si="5"/>
        <v>0</v>
      </c>
      <c r="K39" s="18">
        <f t="shared" si="5"/>
        <v>0</v>
      </c>
      <c r="L39" s="18">
        <f t="shared" si="5"/>
        <v>0</v>
      </c>
      <c r="M39" s="18">
        <f t="shared" si="5"/>
        <v>0</v>
      </c>
      <c r="N39" s="18">
        <f t="shared" si="5"/>
        <v>0</v>
      </c>
      <c r="O39" s="18">
        <f t="shared" si="5"/>
        <v>66250</v>
      </c>
      <c r="P39" s="18"/>
    </row>
    <row r="40" spans="2:16">
      <c r="B40" s="15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23">
        <f t="shared" si="0"/>
        <v>0</v>
      </c>
    </row>
    <row r="41" spans="2:16">
      <c r="B41" s="33" t="s">
        <v>61</v>
      </c>
      <c r="C41" s="24">
        <f>C15-C39</f>
        <v>21750</v>
      </c>
      <c r="D41" s="24">
        <f>D15-D39</f>
        <v>75000</v>
      </c>
      <c r="E41" s="24">
        <f>E15-E39</f>
        <v>0</v>
      </c>
      <c r="F41" s="24">
        <f>F15-F39</f>
        <v>0</v>
      </c>
      <c r="G41" s="24">
        <f>G15-G39</f>
        <v>0</v>
      </c>
      <c r="H41" s="24">
        <f>H15-H39</f>
        <v>0</v>
      </c>
      <c r="I41" s="24">
        <f>I15-I39</f>
        <v>0</v>
      </c>
      <c r="J41" s="24">
        <f>J15-J39</f>
        <v>0</v>
      </c>
      <c r="K41" s="24">
        <f>K15-K39</f>
        <v>0</v>
      </c>
      <c r="L41" s="24">
        <f>L15-L39</f>
        <v>0</v>
      </c>
      <c r="M41" s="24">
        <f>M15-M39</f>
        <v>0</v>
      </c>
      <c r="N41" s="24">
        <f>N15-N39</f>
        <v>0</v>
      </c>
      <c r="O41" s="24">
        <f>O15-O39</f>
        <v>96750</v>
      </c>
    </row>
    <row r="42" spans="2:16">
      <c r="B42" s="15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23">
        <f t="shared" si="0"/>
        <v>0</v>
      </c>
    </row>
    <row r="43" spans="2:16">
      <c r="B43" s="32" t="s">
        <v>62</v>
      </c>
      <c r="D43" s="18"/>
      <c r="E43" s="18">
        <f>SUMIFS(Transactions!$E:$E,Transactions!$D:$D,$B43&amp;"*",Transactions!$B:$B,E$3)</f>
        <v>0</v>
      </c>
      <c r="F43" s="18">
        <f>SUMIFS(Transactions!$E:$E,Transactions!$D:$D,$B43&amp;"*",Transactions!$B:$B,F$3)</f>
        <v>0</v>
      </c>
      <c r="G43" s="18">
        <f>SUMIFS(Transactions!$E:$E,Transactions!$D:$D,$B43&amp;"*",Transactions!$B:$B,G$3)</f>
        <v>0</v>
      </c>
      <c r="H43" s="18">
        <f>SUMIFS(Transactions!$E:$E,Transactions!$D:$D,$B43&amp;"*",Transactions!$B:$B,H$3)</f>
        <v>0</v>
      </c>
      <c r="I43" s="18">
        <f>SUMIFS(Transactions!$E:$E,Transactions!$D:$D,$B43&amp;"*",Transactions!$B:$B,I$3)</f>
        <v>0</v>
      </c>
      <c r="J43" s="18">
        <f>SUMIFS(Transactions!$E:$E,Transactions!$D:$D,$B43&amp;"*",Transactions!$B:$B,J$3)</f>
        <v>0</v>
      </c>
      <c r="K43" s="18">
        <f>SUMIFS(Transactions!$E:$E,Transactions!$D:$D,$B43&amp;"*",Transactions!$B:$B,K$3)</f>
        <v>0</v>
      </c>
      <c r="L43" s="18">
        <f>SUMIFS(Transactions!$E:$E,Transactions!$D:$D,$B43&amp;"*",Transactions!$B:$B,L$3)</f>
        <v>0</v>
      </c>
      <c r="M43" s="18">
        <f>SUMIFS(Transactions!$E:$E,Transactions!$D:$D,$B43&amp;"*",Transactions!$B:$B,M$3)</f>
        <v>0</v>
      </c>
      <c r="N43" s="18">
        <f>SUMIFS(Transactions!$E:$E,Transactions!$D:$D,$B43&amp;"*",Transactions!$B:$B,N$3)</f>
        <v>0</v>
      </c>
      <c r="O43" s="23">
        <f t="shared" si="0"/>
        <v>0</v>
      </c>
    </row>
    <row r="44" spans="2:16">
      <c r="B44" s="16" t="s">
        <v>29</v>
      </c>
      <c r="C44" s="18">
        <f>SUMIFS(Transactions!$E:$E,Transactions!$D:$D,$B44&amp;"*",Transactions!$B:$B,C$3)</f>
        <v>0</v>
      </c>
      <c r="D44" s="18">
        <f>SUMIFS(Transactions!$E:$E,Transactions!$D:$D,$B44&amp;"*",Transactions!$B:$B,D$3)</f>
        <v>0</v>
      </c>
      <c r="E44" s="18">
        <f>SUMIFS(Transactions!$E:$E,Transactions!$D:$D,$B44&amp;"*",Transactions!$B:$B,E$3)</f>
        <v>0</v>
      </c>
      <c r="F44" s="18">
        <f>SUMIFS(Transactions!$E:$E,Transactions!$D:$D,$B44&amp;"*",Transactions!$B:$B,F$3)</f>
        <v>0</v>
      </c>
      <c r="G44" s="18">
        <f>SUMIFS(Transactions!$E:$E,Transactions!$D:$D,$B44&amp;"*",Transactions!$B:$B,G$3)</f>
        <v>0</v>
      </c>
      <c r="H44" s="18">
        <f>SUMIFS(Transactions!$E:$E,Transactions!$D:$D,$B44&amp;"*",Transactions!$B:$B,H$3)</f>
        <v>0</v>
      </c>
      <c r="I44" s="18">
        <f>SUMIFS(Transactions!$E:$E,Transactions!$D:$D,$B44&amp;"*",Transactions!$B:$B,I$3)</f>
        <v>0</v>
      </c>
      <c r="J44" s="18">
        <f>SUMIFS(Transactions!$E:$E,Transactions!$D:$D,$B44&amp;"*",Transactions!$B:$B,J$3)</f>
        <v>0</v>
      </c>
      <c r="K44" s="18">
        <f>SUMIFS(Transactions!$E:$E,Transactions!$D:$D,$B44&amp;"*",Transactions!$B:$B,K$3)</f>
        <v>0</v>
      </c>
      <c r="L44" s="18">
        <f>SUMIFS(Transactions!$E:$E,Transactions!$D:$D,$B44&amp;"*",Transactions!$B:$B,L$3)</f>
        <v>0</v>
      </c>
      <c r="M44" s="18">
        <f>SUMIFS(Transactions!$E:$E,Transactions!$D:$D,$B44&amp;"*",Transactions!$B:$B,M$3)</f>
        <v>0</v>
      </c>
      <c r="N44" s="18">
        <f>SUMIFS(Transactions!$E:$E,Transactions!$D:$D,$B44&amp;"*",Transactions!$B:$B,N$3)</f>
        <v>0</v>
      </c>
      <c r="O44" s="23">
        <f t="shared" si="0"/>
        <v>0</v>
      </c>
    </row>
    <row r="45" spans="2:16">
      <c r="B45" s="16" t="s">
        <v>63</v>
      </c>
      <c r="C45" s="18">
        <f>SUMIFS(Transactions!$E:$E,Transactions!$D:$D,$B45&amp;"*",Transactions!$B:$B,C$3)</f>
        <v>0</v>
      </c>
      <c r="D45" s="18">
        <f>SUMIFS(Transactions!$E:$E,Transactions!$D:$D,$B45&amp;"*",Transactions!$B:$B,D$3)</f>
        <v>0</v>
      </c>
      <c r="E45" s="18">
        <f>SUMIFS(Transactions!$E:$E,Transactions!$D:$D,$B45&amp;"*",Transactions!$B:$B,E$3)</f>
        <v>0</v>
      </c>
      <c r="F45" s="18">
        <f>SUMIFS(Transactions!$E:$E,Transactions!$D:$D,$B45&amp;"*",Transactions!$B:$B,F$3)</f>
        <v>0</v>
      </c>
      <c r="G45" s="18">
        <f>SUMIFS(Transactions!$E:$E,Transactions!$D:$D,$B45&amp;"*",Transactions!$B:$B,G$3)</f>
        <v>0</v>
      </c>
      <c r="H45" s="18">
        <f>SUMIFS(Transactions!$E:$E,Transactions!$D:$D,$B45&amp;"*",Transactions!$B:$B,H$3)</f>
        <v>0</v>
      </c>
      <c r="I45" s="18">
        <f>SUMIFS(Transactions!$E:$E,Transactions!$D:$D,$B45&amp;"*",Transactions!$B:$B,I$3)</f>
        <v>0</v>
      </c>
      <c r="J45" s="18">
        <f>SUMIFS(Transactions!$E:$E,Transactions!$D:$D,$B45&amp;"*",Transactions!$B:$B,J$3)</f>
        <v>0</v>
      </c>
      <c r="K45" s="18">
        <f>SUMIFS(Transactions!$E:$E,Transactions!$D:$D,$B45&amp;"*",Transactions!$B:$B,K$3)</f>
        <v>0</v>
      </c>
      <c r="L45" s="18">
        <f>SUMIFS(Transactions!$E:$E,Transactions!$D:$D,$B45&amp;"*",Transactions!$B:$B,L$3)</f>
        <v>0</v>
      </c>
      <c r="M45" s="18">
        <f>SUMIFS(Transactions!$E:$E,Transactions!$D:$D,$B45&amp;"*",Transactions!$B:$B,M$3)</f>
        <v>0</v>
      </c>
      <c r="N45" s="18">
        <f>SUMIFS(Transactions!$E:$E,Transactions!$D:$D,$B45&amp;"*",Transactions!$B:$B,N$3)</f>
        <v>0</v>
      </c>
      <c r="O45" s="23">
        <f t="shared" si="0"/>
        <v>0</v>
      </c>
    </row>
    <row r="46" spans="2:16">
      <c r="B46" s="16" t="s">
        <v>64</v>
      </c>
      <c r="C46" s="18">
        <f>SUMIFS(Transactions!$E:$E,Transactions!$D:$D,$B46&amp;"*",Transactions!$B:$B,C$3)</f>
        <v>0</v>
      </c>
      <c r="D46" s="18">
        <f>SUMIFS(Transactions!$E:$E,Transactions!$D:$D,$B46&amp;"*",Transactions!$B:$B,D$3)</f>
        <v>0</v>
      </c>
      <c r="E46" s="18">
        <f>SUMIFS(Transactions!$E:$E,Transactions!$D:$D,$B46&amp;"*",Transactions!$B:$B,E$3)</f>
        <v>0</v>
      </c>
      <c r="F46" s="18">
        <f>SUMIFS(Transactions!$E:$E,Transactions!$D:$D,$B46&amp;"*",Transactions!$B:$B,F$3)</f>
        <v>0</v>
      </c>
      <c r="G46" s="18">
        <f>SUMIFS(Transactions!$E:$E,Transactions!$D:$D,$B46&amp;"*",Transactions!$B:$B,G$3)</f>
        <v>0</v>
      </c>
      <c r="H46" s="18">
        <f>SUMIFS(Transactions!$E:$E,Transactions!$D:$D,$B46&amp;"*",Transactions!$B:$B,H$3)</f>
        <v>0</v>
      </c>
      <c r="I46" s="18">
        <f>SUMIFS(Transactions!$E:$E,Transactions!$D:$D,$B46&amp;"*",Transactions!$B:$B,I$3)</f>
        <v>0</v>
      </c>
      <c r="J46" s="18">
        <f>SUMIFS(Transactions!$E:$E,Transactions!$D:$D,$B46&amp;"*",Transactions!$B:$B,J$3)</f>
        <v>0</v>
      </c>
      <c r="K46" s="18">
        <f>SUMIFS(Transactions!$E:$E,Transactions!$D:$D,$B46&amp;"*",Transactions!$B:$B,K$3)</f>
        <v>0</v>
      </c>
      <c r="L46" s="18">
        <f>SUMIFS(Transactions!$E:$E,Transactions!$D:$D,$B46&amp;"*",Transactions!$B:$B,L$3)</f>
        <v>0</v>
      </c>
      <c r="M46" s="18">
        <f>SUMIFS(Transactions!$E:$E,Transactions!$D:$D,$B46&amp;"*",Transactions!$B:$B,M$3)</f>
        <v>0</v>
      </c>
      <c r="N46" s="18">
        <f>SUMIFS(Transactions!$E:$E,Transactions!$D:$D,$B46&amp;"*",Transactions!$B:$B,N$3)</f>
        <v>0</v>
      </c>
      <c r="O46" s="23">
        <f t="shared" si="0"/>
        <v>0</v>
      </c>
    </row>
    <row r="47" spans="2:16">
      <c r="B47" s="16" t="s">
        <v>32</v>
      </c>
      <c r="C47" s="18">
        <f>SUMIFS(Transactions!$E:$E,Transactions!$D:$D,$B47&amp;"*",Transactions!$B:$B,C$3)</f>
        <v>0</v>
      </c>
      <c r="D47" s="18">
        <f>SUMIFS(Transactions!$E:$E,Transactions!$D:$D,$B47&amp;"*",Transactions!$B:$B,D$3)</f>
        <v>0</v>
      </c>
      <c r="E47" s="18">
        <f>SUMIFS(Transactions!$E:$E,Transactions!$D:$D,$B47&amp;"*",Transactions!$B:$B,E$3)</f>
        <v>0</v>
      </c>
      <c r="F47" s="18">
        <f>SUMIFS(Transactions!$E:$E,Transactions!$D:$D,$B47&amp;"*",Transactions!$B:$B,F$3)</f>
        <v>0</v>
      </c>
      <c r="G47" s="18">
        <f>SUMIFS(Transactions!$E:$E,Transactions!$D:$D,$B47&amp;"*",Transactions!$B:$B,G$3)</f>
        <v>0</v>
      </c>
      <c r="H47" s="18">
        <f>SUMIFS(Transactions!$E:$E,Transactions!$D:$D,$B47&amp;"*",Transactions!$B:$B,H$3)</f>
        <v>0</v>
      </c>
      <c r="I47" s="18">
        <f>SUMIFS(Transactions!$E:$E,Transactions!$D:$D,$B47&amp;"*",Transactions!$B:$B,I$3)</f>
        <v>0</v>
      </c>
      <c r="J47" s="18">
        <f>SUMIFS(Transactions!$E:$E,Transactions!$D:$D,$B47&amp;"*",Transactions!$B:$B,J$3)</f>
        <v>0</v>
      </c>
      <c r="K47" s="18">
        <f>SUMIFS(Transactions!$E:$E,Transactions!$D:$D,$B47&amp;"*",Transactions!$B:$B,K$3)</f>
        <v>0</v>
      </c>
      <c r="L47" s="18">
        <f>SUMIFS(Transactions!$E:$E,Transactions!$D:$D,$B47&amp;"*",Transactions!$B:$B,L$3)</f>
        <v>0</v>
      </c>
      <c r="M47" s="18">
        <f>SUMIFS(Transactions!$E:$E,Transactions!$D:$D,$B47&amp;"*",Transactions!$B:$B,M$3)</f>
        <v>0</v>
      </c>
      <c r="N47" s="18">
        <f>SUMIFS(Transactions!$E:$E,Transactions!$D:$D,$B47&amp;"*",Transactions!$B:$B,N$3)</f>
        <v>0</v>
      </c>
      <c r="O47" s="23">
        <f t="shared" si="0"/>
        <v>0</v>
      </c>
    </row>
    <row r="48" spans="2:16">
      <c r="B48" s="32" t="s">
        <v>65</v>
      </c>
      <c r="C48" s="18">
        <f>SUM(C44:C47)</f>
        <v>0</v>
      </c>
      <c r="D48" s="18">
        <f t="shared" ref="D48:O48" si="6">SUM(D44:D47)</f>
        <v>0</v>
      </c>
      <c r="E48" s="18">
        <f t="shared" si="6"/>
        <v>0</v>
      </c>
      <c r="F48" s="18">
        <f t="shared" si="6"/>
        <v>0</v>
      </c>
      <c r="G48" s="18">
        <f t="shared" si="6"/>
        <v>0</v>
      </c>
      <c r="H48" s="18">
        <f t="shared" si="6"/>
        <v>0</v>
      </c>
      <c r="I48" s="18">
        <f t="shared" si="6"/>
        <v>0</v>
      </c>
      <c r="J48" s="18">
        <f t="shared" si="6"/>
        <v>0</v>
      </c>
      <c r="K48" s="18">
        <f t="shared" si="6"/>
        <v>0</v>
      </c>
      <c r="L48" s="18">
        <f t="shared" si="6"/>
        <v>0</v>
      </c>
      <c r="M48" s="18">
        <f t="shared" si="6"/>
        <v>0</v>
      </c>
      <c r="N48" s="18">
        <f t="shared" si="6"/>
        <v>0</v>
      </c>
      <c r="O48" s="18">
        <f t="shared" si="6"/>
        <v>0</v>
      </c>
    </row>
    <row r="49" spans="2:15">
      <c r="B49" s="15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23">
        <f t="shared" si="0"/>
        <v>0</v>
      </c>
    </row>
    <row r="50" spans="2:15">
      <c r="B50" s="32" t="s">
        <v>66</v>
      </c>
      <c r="C50" s="18">
        <f>C41+C48</f>
        <v>21750</v>
      </c>
      <c r="D50" s="18">
        <f t="shared" ref="D50:O50" si="7">D41+D48</f>
        <v>75000</v>
      </c>
      <c r="E50" s="18">
        <f t="shared" si="7"/>
        <v>0</v>
      </c>
      <c r="F50" s="18">
        <f t="shared" si="7"/>
        <v>0</v>
      </c>
      <c r="G50" s="18">
        <f t="shared" si="7"/>
        <v>0</v>
      </c>
      <c r="H50" s="18">
        <f t="shared" si="7"/>
        <v>0</v>
      </c>
      <c r="I50" s="18">
        <f t="shared" si="7"/>
        <v>0</v>
      </c>
      <c r="J50" s="18">
        <f t="shared" si="7"/>
        <v>0</v>
      </c>
      <c r="K50" s="18">
        <f t="shared" si="7"/>
        <v>0</v>
      </c>
      <c r="L50" s="18">
        <f t="shared" si="7"/>
        <v>0</v>
      </c>
      <c r="M50" s="18">
        <f t="shared" si="7"/>
        <v>0</v>
      </c>
      <c r="N50" s="18">
        <f t="shared" si="7"/>
        <v>0</v>
      </c>
      <c r="O50" s="18">
        <f t="shared" si="7"/>
        <v>96750</v>
      </c>
    </row>
    <row r="51" spans="2:15">
      <c r="B51" s="36" t="s">
        <v>33</v>
      </c>
      <c r="C51" s="18">
        <f>SUMIFS(Transactions!$E:$E,Transactions!$D:$D,$B51&amp;"*",Transactions!$B:$B,C$3)</f>
        <v>0</v>
      </c>
      <c r="D51" s="18">
        <f>SUMIFS(Transactions!$E:$E,Transactions!$D:$D,$B51&amp;"*",Transactions!$B:$B,D$3)</f>
        <v>0</v>
      </c>
      <c r="E51" s="18">
        <f>SUMIFS(Transactions!$E:$E,Transactions!$D:$D,$B51&amp;"*",Transactions!$B:$B,E$3)</f>
        <v>0</v>
      </c>
      <c r="F51" s="18">
        <f>SUMIFS(Transactions!$E:$E,Transactions!$D:$D,$B51&amp;"*",Transactions!$B:$B,F$3)</f>
        <v>0</v>
      </c>
      <c r="G51" s="18">
        <f>SUMIFS(Transactions!$E:$E,Transactions!$D:$D,$B51&amp;"*",Transactions!$B:$B,G$3)</f>
        <v>0</v>
      </c>
      <c r="H51" s="18">
        <f>SUMIFS(Transactions!$E:$E,Transactions!$D:$D,$B51&amp;"*",Transactions!$B:$B,H$3)</f>
        <v>0</v>
      </c>
      <c r="I51" s="18">
        <f>SUMIFS(Transactions!$E:$E,Transactions!$D:$D,$B51&amp;"*",Transactions!$B:$B,I$3)</f>
        <v>0</v>
      </c>
      <c r="J51" s="18">
        <f>SUMIFS(Transactions!$E:$E,Transactions!$D:$D,$B51&amp;"*",Transactions!$B:$B,J$3)</f>
        <v>0</v>
      </c>
      <c r="K51" s="18">
        <f>SUMIFS(Transactions!$E:$E,Transactions!$D:$D,$B51&amp;"*",Transactions!$B:$B,K$3)</f>
        <v>0</v>
      </c>
      <c r="L51" s="18">
        <f>SUMIFS(Transactions!$E:$E,Transactions!$D:$D,$B51&amp;"*",Transactions!$B:$B,L$3)</f>
        <v>0</v>
      </c>
      <c r="M51" s="18">
        <f>SUMIFS(Transactions!$E:$E,Transactions!$D:$D,$B51&amp;"*",Transactions!$B:$B,M$3)</f>
        <v>0</v>
      </c>
      <c r="N51" s="18">
        <f>SUMIFS(Transactions!$E:$E,Transactions!$D:$D,$B51&amp;"*",Transactions!$B:$B,N$3)</f>
        <v>0</v>
      </c>
      <c r="O51" s="18">
        <f>SUMIFS(Transactions!$E:$E,Transactions!$D:$D,$B51&amp;"*",Transactions!$B:$B,O$3)</f>
        <v>0</v>
      </c>
    </row>
    <row r="52" spans="2:15">
      <c r="B52" s="15" t="s">
        <v>34</v>
      </c>
      <c r="C52" s="18">
        <f>SUMIFS(Transactions!$E:$E,Transactions!$D:$D,$B52&amp;"*",Transactions!$B:$B,C$3)</f>
        <v>0</v>
      </c>
      <c r="D52" s="18">
        <f>SUMIFS(Transactions!$E:$E,Transactions!$D:$D,$B52&amp;"*",Transactions!$B:$B,D$3)</f>
        <v>0</v>
      </c>
      <c r="E52" s="18">
        <f>SUMIFS(Transactions!$E:$E,Transactions!$D:$D,$B52&amp;"*",Transactions!$B:$B,E$3)</f>
        <v>0</v>
      </c>
      <c r="F52" s="18">
        <f>SUMIFS(Transactions!$E:$E,Transactions!$D:$D,$B52&amp;"*",Transactions!$B:$B,F$3)</f>
        <v>0</v>
      </c>
      <c r="G52" s="18">
        <f>SUMIFS(Transactions!$E:$E,Transactions!$D:$D,$B52&amp;"*",Transactions!$B:$B,G$3)</f>
        <v>0</v>
      </c>
      <c r="H52" s="18">
        <f>SUMIFS(Transactions!$E:$E,Transactions!$D:$D,$B52&amp;"*",Transactions!$B:$B,H$3)</f>
        <v>0</v>
      </c>
      <c r="I52" s="18">
        <f>SUMIFS(Transactions!$E:$E,Transactions!$D:$D,$B52&amp;"*",Transactions!$B:$B,I$3)</f>
        <v>0</v>
      </c>
      <c r="J52" s="18">
        <f>SUMIFS(Transactions!$E:$E,Transactions!$D:$D,$B52&amp;"*",Transactions!$B:$B,J$3)</f>
        <v>0</v>
      </c>
      <c r="K52" s="18">
        <f>SUMIFS(Transactions!$E:$E,Transactions!$D:$D,$B52&amp;"*",Transactions!$B:$B,K$3)</f>
        <v>0</v>
      </c>
      <c r="L52" s="18">
        <f>SUMIFS(Transactions!$E:$E,Transactions!$D:$D,$B52&amp;"*",Transactions!$B:$B,L$3)</f>
        <v>0</v>
      </c>
      <c r="M52" s="18">
        <f>SUMIFS(Transactions!$E:$E,Transactions!$D:$D,$B52&amp;"*",Transactions!$B:$B,M$3)</f>
        <v>0</v>
      </c>
      <c r="N52" s="18">
        <f>SUMIFS(Transactions!$E:$E,Transactions!$D:$D,$B52&amp;"*",Transactions!$B:$B,N$3)</f>
        <v>0</v>
      </c>
      <c r="O52" s="18">
        <f>SUMIFS(Transactions!$E:$E,Transactions!$D:$D,$B52&amp;"*",Transactions!$B:$B,O$3)</f>
        <v>0</v>
      </c>
    </row>
    <row r="53" spans="2:15">
      <c r="B53" s="15"/>
      <c r="D53" s="18"/>
      <c r="O53" s="23">
        <f t="shared" si="0"/>
        <v>0</v>
      </c>
    </row>
    <row r="54" spans="2:15">
      <c r="B54" s="35" t="s">
        <v>67</v>
      </c>
      <c r="C54" s="25">
        <f>C50-SUM(C51:C52)</f>
        <v>21750</v>
      </c>
      <c r="D54" s="25">
        <f t="shared" ref="D54:O54" si="8">D50-SUM(D51:D52)</f>
        <v>75000</v>
      </c>
      <c r="E54" s="25">
        <f t="shared" si="8"/>
        <v>0</v>
      </c>
      <c r="F54" s="25">
        <f t="shared" si="8"/>
        <v>0</v>
      </c>
      <c r="G54" s="25">
        <f t="shared" si="8"/>
        <v>0</v>
      </c>
      <c r="H54" s="25">
        <f t="shared" si="8"/>
        <v>0</v>
      </c>
      <c r="I54" s="25">
        <f t="shared" si="8"/>
        <v>0</v>
      </c>
      <c r="J54" s="25">
        <f t="shared" si="8"/>
        <v>0</v>
      </c>
      <c r="K54" s="25">
        <f t="shared" si="8"/>
        <v>0</v>
      </c>
      <c r="L54" s="25">
        <f t="shared" si="8"/>
        <v>0</v>
      </c>
      <c r="M54" s="25">
        <f t="shared" si="8"/>
        <v>0</v>
      </c>
      <c r="N54" s="25">
        <f t="shared" si="8"/>
        <v>0</v>
      </c>
      <c r="O54" s="25">
        <f t="shared" si="8"/>
        <v>96750</v>
      </c>
    </row>
    <row r="57" spans="2:15">
      <c r="D57" s="21"/>
    </row>
  </sheetData>
  <mergeCells count="1">
    <mergeCell ref="C1:N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31416-534A-4FB1-AF27-C96EB3FB742C}">
  <dimension ref="B1:O13"/>
  <sheetViews>
    <sheetView workbookViewId="0">
      <selection activeCell="D5" sqref="D5"/>
    </sheetView>
  </sheetViews>
  <sheetFormatPr defaultRowHeight="15"/>
  <cols>
    <col min="1" max="1" width="9.140625" style="7"/>
    <col min="2" max="2" width="32.28515625" style="7" customWidth="1"/>
    <col min="3" max="3" width="21.7109375" style="44" customWidth="1"/>
    <col min="4" max="4" width="24.42578125" style="10" customWidth="1"/>
    <col min="5" max="5" width="23.85546875" style="7" customWidth="1"/>
    <col min="6" max="6" width="16.5703125" style="7" customWidth="1"/>
    <col min="7" max="7" width="14" style="7" customWidth="1"/>
    <col min="8" max="8" width="11.7109375" style="7" customWidth="1"/>
    <col min="9" max="9" width="13.7109375" style="7" customWidth="1"/>
    <col min="10" max="10" width="13" style="7" customWidth="1"/>
    <col min="11" max="11" width="15.28515625" style="8" customWidth="1"/>
    <col min="12" max="12" width="14.7109375" style="8" customWidth="1"/>
    <col min="13" max="13" width="15" style="8" customWidth="1"/>
    <col min="14" max="14" width="16.42578125" style="8" customWidth="1"/>
    <col min="15" max="15" width="16" style="46" customWidth="1"/>
    <col min="16" max="16384" width="9.140625" style="7"/>
  </cols>
  <sheetData>
    <row r="1" spans="2:15" ht="15.75">
      <c r="B1" s="26" t="s">
        <v>68</v>
      </c>
      <c r="C1" s="49" t="s">
        <v>36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3" spans="2:15">
      <c r="B3" s="10" t="s">
        <v>38</v>
      </c>
      <c r="C3" s="45" t="s">
        <v>42</v>
      </c>
      <c r="D3" s="10" t="s">
        <v>43</v>
      </c>
      <c r="E3" s="10" t="s">
        <v>44</v>
      </c>
      <c r="F3" s="10" t="s">
        <v>45</v>
      </c>
      <c r="G3" s="10" t="s">
        <v>46</v>
      </c>
      <c r="H3" s="10" t="s">
        <v>47</v>
      </c>
      <c r="I3" s="10" t="s">
        <v>48</v>
      </c>
      <c r="J3" s="10" t="s">
        <v>49</v>
      </c>
      <c r="K3" s="10" t="s">
        <v>50</v>
      </c>
      <c r="L3" s="10" t="s">
        <v>51</v>
      </c>
      <c r="M3" s="10" t="s">
        <v>52</v>
      </c>
      <c r="N3" s="10" t="s">
        <v>53</v>
      </c>
      <c r="O3" s="47" t="s">
        <v>54</v>
      </c>
    </row>
    <row r="4" spans="2:15">
      <c r="B4" s="32" t="s">
        <v>2</v>
      </c>
      <c r="C4" s="44">
        <f>IFERROR(_xlfn.XLOOKUP($B4,'Income Statement'!$B:$B,'Income Statement'!C:C)/_xlfn.XLOOKUP($B$4,'Income Statement'!$B:$B,'Income Statement'!C:C),0)</f>
        <v>1</v>
      </c>
      <c r="D4" s="44">
        <f>IFERROR(_xlfn.XLOOKUP($B4,'Income Statement'!$B:$B,'Income Statement'!D:D)/_xlfn.XLOOKUP($B$4,'Income Statement'!$B:$B,'Income Statement'!D:D),0)</f>
        <v>1</v>
      </c>
      <c r="E4" s="44">
        <f>IFERROR(_xlfn.XLOOKUP($B4,'Income Statement'!$B:$B,'Income Statement'!E:E)/_xlfn.XLOOKUP($B$4,'Income Statement'!$B:$B,'Income Statement'!E:E),0)</f>
        <v>0</v>
      </c>
      <c r="F4" s="44">
        <f>IFERROR(_xlfn.XLOOKUP($B4,'Income Statement'!$B:$B,'Income Statement'!F:F)/_xlfn.XLOOKUP($B$4,'Income Statement'!$B:$B,'Income Statement'!F:F),0)</f>
        <v>0</v>
      </c>
      <c r="G4" s="44">
        <f>IFERROR(_xlfn.XLOOKUP($B4,'Income Statement'!$B:$B,'Income Statement'!G:G)/_xlfn.XLOOKUP($B$4,'Income Statement'!$B:$B,'Income Statement'!G:G),0)</f>
        <v>0</v>
      </c>
      <c r="H4" s="44">
        <f>IFERROR(_xlfn.XLOOKUP($B4,'Income Statement'!$B:$B,'Income Statement'!H:H)/_xlfn.XLOOKUP($B$4,'Income Statement'!$B:$B,'Income Statement'!H:H),0)</f>
        <v>0</v>
      </c>
      <c r="I4" s="44">
        <f>IFERROR(_xlfn.XLOOKUP($B4,'Income Statement'!$B:$B,'Income Statement'!I:I)/_xlfn.XLOOKUP($B$4,'Income Statement'!$B:$B,'Income Statement'!I:I),0)</f>
        <v>0</v>
      </c>
      <c r="J4" s="44">
        <f>IFERROR(_xlfn.XLOOKUP($B4,'Income Statement'!$B:$B,'Income Statement'!J:J)/_xlfn.XLOOKUP($B$4,'Income Statement'!$B:$B,'Income Statement'!J:J),0)</f>
        <v>0</v>
      </c>
      <c r="K4" s="44">
        <f>IFERROR(_xlfn.XLOOKUP($B4,'Income Statement'!$B:$B,'Income Statement'!K:K)/_xlfn.XLOOKUP($B$4,'Income Statement'!$B:$B,'Income Statement'!K:K),0)</f>
        <v>0</v>
      </c>
      <c r="L4" s="44">
        <f>IFERROR(_xlfn.XLOOKUP($B4,'Income Statement'!$B:$B,'Income Statement'!L:L)/_xlfn.XLOOKUP($B$4,'Income Statement'!$B:$B,'Income Statement'!L:L),0)</f>
        <v>0</v>
      </c>
      <c r="M4" s="44">
        <f>IFERROR(_xlfn.XLOOKUP($B4,'Income Statement'!$B:$B,'Income Statement'!M:M)/_xlfn.XLOOKUP($B$4,'Income Statement'!$B:$B,'Income Statement'!M:M),0)</f>
        <v>0</v>
      </c>
      <c r="N4" s="44">
        <f>IFERROR(_xlfn.XLOOKUP($B4,'Income Statement'!$B:$B,'Income Statement'!N:N)/_xlfn.XLOOKUP($B$4,'Income Statement'!$B:$B,'Income Statement'!N:N),0)</f>
        <v>0</v>
      </c>
      <c r="O4" s="44">
        <f>IFERROR(_xlfn.XLOOKUP($B4,'Income Statement'!$B:$B,'Income Statement'!O:O)/_xlfn.XLOOKUP($B$4,'Income Statement'!$B:$B,'Income Statement'!O:O),0)</f>
        <v>1</v>
      </c>
    </row>
    <row r="5" spans="2:15">
      <c r="B5" s="43" t="s">
        <v>57</v>
      </c>
      <c r="C5" s="44">
        <f>IFERROR(_xlfn.XLOOKUP($B5,'Income Statement'!$B:$B,'Income Statement'!C:C)/_xlfn.XLOOKUP($B$4,'Income Statement'!$B:$B,'Income Statement'!C:C),0)</f>
        <v>0.40714285714285714</v>
      </c>
      <c r="D5" s="44">
        <f>IFERROR(_xlfn.XLOOKUP($B5,'Income Statement'!$B:$B,'Income Statement'!D:D)/_xlfn.XLOOKUP($B$4,'Income Statement'!$B:$B,'Income Statement'!D:D),0)</f>
        <v>0.36</v>
      </c>
      <c r="E5" s="44">
        <f>IFERROR(_xlfn.XLOOKUP($B5,'Income Statement'!$B:$B,'Income Statement'!E:E)/_xlfn.XLOOKUP($B$4,'Income Statement'!$B:$B,'Income Statement'!E:E),0)</f>
        <v>0</v>
      </c>
      <c r="F5" s="44">
        <f>IFERROR(_xlfn.XLOOKUP($B5,'Income Statement'!$B:$B,'Income Statement'!F:F)/_xlfn.XLOOKUP($B$4,'Income Statement'!$B:$B,'Income Statement'!F:F),0)</f>
        <v>0</v>
      </c>
      <c r="G5" s="44">
        <f>IFERROR(_xlfn.XLOOKUP($B5,'Income Statement'!$B:$B,'Income Statement'!G:G)/_xlfn.XLOOKUP($B$4,'Income Statement'!$B:$B,'Income Statement'!G:G),0)</f>
        <v>0</v>
      </c>
      <c r="H5" s="44">
        <f>IFERROR(_xlfn.XLOOKUP($B5,'Income Statement'!$B:$B,'Income Statement'!H:H)/_xlfn.XLOOKUP($B$4,'Income Statement'!$B:$B,'Income Statement'!H:H),0)</f>
        <v>0</v>
      </c>
      <c r="I5" s="44">
        <f>IFERROR(_xlfn.XLOOKUP($B5,'Income Statement'!$B:$B,'Income Statement'!I:I)/_xlfn.XLOOKUP($B$4,'Income Statement'!$B:$B,'Income Statement'!I:I),0)</f>
        <v>0</v>
      </c>
      <c r="J5" s="44">
        <f>IFERROR(_xlfn.XLOOKUP($B5,'Income Statement'!$B:$B,'Income Statement'!J:J)/_xlfn.XLOOKUP($B$4,'Income Statement'!$B:$B,'Income Statement'!J:J),0)</f>
        <v>0</v>
      </c>
      <c r="K5" s="44">
        <f>IFERROR(_xlfn.XLOOKUP($B5,'Income Statement'!$B:$B,'Income Statement'!K:K)/_xlfn.XLOOKUP($B$4,'Income Statement'!$B:$B,'Income Statement'!K:K),0)</f>
        <v>0</v>
      </c>
      <c r="L5" s="44">
        <f>IFERROR(_xlfn.XLOOKUP($B5,'Income Statement'!$B:$B,'Income Statement'!L:L)/_xlfn.XLOOKUP($B$4,'Income Statement'!$B:$B,'Income Statement'!L:L),0)</f>
        <v>0</v>
      </c>
      <c r="M5" s="44">
        <f>IFERROR(_xlfn.XLOOKUP($B5,'Income Statement'!$B:$B,'Income Statement'!M:M)/_xlfn.XLOOKUP($B$4,'Income Statement'!$B:$B,'Income Statement'!M:M),0)</f>
        <v>0</v>
      </c>
      <c r="N5" s="44">
        <f>IFERROR(_xlfn.XLOOKUP($B5,'Income Statement'!$B:$B,'Income Statement'!N:N)/_xlfn.XLOOKUP($B$4,'Income Statement'!$B:$B,'Income Statement'!N:N),0)</f>
        <v>0</v>
      </c>
      <c r="O5" s="44">
        <f>IFERROR(_xlfn.XLOOKUP($B5,'Income Statement'!$B:$B,'Income Statement'!O:O)/_xlfn.XLOOKUP($B$4,'Income Statement'!$B:$B,'Income Statement'!O:O),0)</f>
        <v>0.38490566037735852</v>
      </c>
    </row>
    <row r="6" spans="2:15">
      <c r="B6" s="43" t="s">
        <v>58</v>
      </c>
      <c r="C6" s="44">
        <f>IFERROR(_xlfn.XLOOKUP($B6,'Income Statement'!$B:$B,'Income Statement'!C:C)/_xlfn.XLOOKUP($B$4,'Income Statement'!$B:$B,'Income Statement'!C:C),0)</f>
        <v>0.59285714285714286</v>
      </c>
      <c r="D6" s="44">
        <f>IFERROR(_xlfn.XLOOKUP($B6,'Income Statement'!$B:$B,'Income Statement'!D:D)/_xlfn.XLOOKUP($B$4,'Income Statement'!$B:$B,'Income Statement'!D:D),0)</f>
        <v>0.64</v>
      </c>
      <c r="E6" s="44">
        <f>IFERROR(_xlfn.XLOOKUP($B6,'Income Statement'!$B:$B,'Income Statement'!E:E)/_xlfn.XLOOKUP($B$4,'Income Statement'!$B:$B,'Income Statement'!E:E),0)</f>
        <v>0</v>
      </c>
      <c r="F6" s="44">
        <f>IFERROR(_xlfn.XLOOKUP($B6,'Income Statement'!$B:$B,'Income Statement'!F:F)/_xlfn.XLOOKUP($B$4,'Income Statement'!$B:$B,'Income Statement'!F:F),0)</f>
        <v>0</v>
      </c>
      <c r="G6" s="44">
        <f>IFERROR(_xlfn.XLOOKUP($B6,'Income Statement'!$B:$B,'Income Statement'!G:G)/_xlfn.XLOOKUP($B$4,'Income Statement'!$B:$B,'Income Statement'!G:G),0)</f>
        <v>0</v>
      </c>
      <c r="H6" s="44">
        <f>IFERROR(_xlfn.XLOOKUP($B6,'Income Statement'!$B:$B,'Income Statement'!H:H)/_xlfn.XLOOKUP($B$4,'Income Statement'!$B:$B,'Income Statement'!H:H),0)</f>
        <v>0</v>
      </c>
      <c r="I6" s="44">
        <f>IFERROR(_xlfn.XLOOKUP($B6,'Income Statement'!$B:$B,'Income Statement'!I:I)/_xlfn.XLOOKUP($B$4,'Income Statement'!$B:$B,'Income Statement'!I:I),0)</f>
        <v>0</v>
      </c>
      <c r="J6" s="44">
        <f>IFERROR(_xlfn.XLOOKUP($B6,'Income Statement'!$B:$B,'Income Statement'!J:J)/_xlfn.XLOOKUP($B$4,'Income Statement'!$B:$B,'Income Statement'!J:J),0)</f>
        <v>0</v>
      </c>
      <c r="K6" s="44">
        <f>IFERROR(_xlfn.XLOOKUP($B6,'Income Statement'!$B:$B,'Income Statement'!K:K)/_xlfn.XLOOKUP($B$4,'Income Statement'!$B:$B,'Income Statement'!K:K),0)</f>
        <v>0</v>
      </c>
      <c r="L6" s="44">
        <f>IFERROR(_xlfn.XLOOKUP($B6,'Income Statement'!$B:$B,'Income Statement'!L:L)/_xlfn.XLOOKUP($B$4,'Income Statement'!$B:$B,'Income Statement'!L:L),0)</f>
        <v>0</v>
      </c>
      <c r="M6" s="44">
        <f>IFERROR(_xlfn.XLOOKUP($B6,'Income Statement'!$B:$B,'Income Statement'!M:M)/_xlfn.XLOOKUP($B$4,'Income Statement'!$B:$B,'Income Statement'!M:M),0)</f>
        <v>0</v>
      </c>
      <c r="N6" s="44">
        <f>IFERROR(_xlfn.XLOOKUP($B6,'Income Statement'!$B:$B,'Income Statement'!N:N)/_xlfn.XLOOKUP($B$4,'Income Statement'!$B:$B,'Income Statement'!N:N),0)</f>
        <v>0</v>
      </c>
      <c r="O6" s="44">
        <f>IFERROR(_xlfn.XLOOKUP($B6,'Income Statement'!$B:$B,'Income Statement'!O:O)/_xlfn.XLOOKUP($B$4,'Income Statement'!$B:$B,'Income Statement'!O:O),0)</f>
        <v>0.61509433962264148</v>
      </c>
    </row>
    <row r="7" spans="2:15">
      <c r="B7" s="32" t="s">
        <v>60</v>
      </c>
      <c r="C7" s="44">
        <f>IFERROR(_xlfn.XLOOKUP($B7,'Income Statement'!$B:$B,'Income Statement'!C:C)/_xlfn.XLOOKUP($B$4,'Income Statement'!$B:$B,'Income Statement'!C:C),0)</f>
        <v>0.4375</v>
      </c>
      <c r="D7" s="44">
        <f>IFERROR(_xlfn.XLOOKUP($B7,'Income Statement'!$B:$B,'Income Statement'!D:D)/_xlfn.XLOOKUP($B$4,'Income Statement'!$B:$B,'Income Statement'!D:D),0)</f>
        <v>0.04</v>
      </c>
      <c r="E7" s="44">
        <f>IFERROR(_xlfn.XLOOKUP($B7,'Income Statement'!$B:$B,'Income Statement'!E:E)/_xlfn.XLOOKUP($B$4,'Income Statement'!$B:$B,'Income Statement'!E:E),0)</f>
        <v>0</v>
      </c>
      <c r="F7" s="44">
        <f>IFERROR(_xlfn.XLOOKUP($B7,'Income Statement'!$B:$B,'Income Statement'!F:F)/_xlfn.XLOOKUP($B$4,'Income Statement'!$B:$B,'Income Statement'!F:F),0)</f>
        <v>0</v>
      </c>
      <c r="G7" s="44">
        <f>IFERROR(_xlfn.XLOOKUP($B7,'Income Statement'!$B:$B,'Income Statement'!G:G)/_xlfn.XLOOKUP($B$4,'Income Statement'!$B:$B,'Income Statement'!G:G),0)</f>
        <v>0</v>
      </c>
      <c r="H7" s="44">
        <f>IFERROR(_xlfn.XLOOKUP($B7,'Income Statement'!$B:$B,'Income Statement'!H:H)/_xlfn.XLOOKUP($B$4,'Income Statement'!$B:$B,'Income Statement'!H:H),0)</f>
        <v>0</v>
      </c>
      <c r="I7" s="44">
        <f>IFERROR(_xlfn.XLOOKUP($B7,'Income Statement'!$B:$B,'Income Statement'!I:I)/_xlfn.XLOOKUP($B$4,'Income Statement'!$B:$B,'Income Statement'!I:I),0)</f>
        <v>0</v>
      </c>
      <c r="J7" s="44">
        <f>IFERROR(_xlfn.XLOOKUP($B7,'Income Statement'!$B:$B,'Income Statement'!J:J)/_xlfn.XLOOKUP($B$4,'Income Statement'!$B:$B,'Income Statement'!J:J),0)</f>
        <v>0</v>
      </c>
      <c r="K7" s="44">
        <f>IFERROR(_xlfn.XLOOKUP($B7,'Income Statement'!$B:$B,'Income Statement'!K:K)/_xlfn.XLOOKUP($B$4,'Income Statement'!$B:$B,'Income Statement'!K:K),0)</f>
        <v>0</v>
      </c>
      <c r="L7" s="44">
        <f>IFERROR(_xlfn.XLOOKUP($B7,'Income Statement'!$B:$B,'Income Statement'!L:L)/_xlfn.XLOOKUP($B$4,'Income Statement'!$B:$B,'Income Statement'!L:L),0)</f>
        <v>0</v>
      </c>
      <c r="M7" s="44">
        <f>IFERROR(_xlfn.XLOOKUP($B7,'Income Statement'!$B:$B,'Income Statement'!M:M)/_xlfn.XLOOKUP($B$4,'Income Statement'!$B:$B,'Income Statement'!M:M),0)</f>
        <v>0</v>
      </c>
      <c r="N7" s="44">
        <f>IFERROR(_xlfn.XLOOKUP($B7,'Income Statement'!$B:$B,'Income Statement'!N:N)/_xlfn.XLOOKUP($B$4,'Income Statement'!$B:$B,'Income Statement'!N:N),0)</f>
        <v>0</v>
      </c>
      <c r="O7" s="44">
        <f>IFERROR(_xlfn.XLOOKUP($B7,'Income Statement'!$B:$B,'Income Statement'!O:O)/_xlfn.XLOOKUP($B$4,'Income Statement'!$B:$B,'Income Statement'!O:O),0)</f>
        <v>0.25</v>
      </c>
    </row>
    <row r="8" spans="2:15" hidden="1">
      <c r="B8" s="33" t="s">
        <v>61</v>
      </c>
      <c r="C8" s="44">
        <f>IFERROR(_xlfn.XLOOKUP($B8,'Income Statement'!$B:$B,'Income Statement'!C:C)/_xlfn.XLOOKUP($B$4,'Income Statement'!$B:$B,'Income Statement'!C:C),0)</f>
        <v>0.15535714285714286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23">
        <f>SUM(C8:N8)</f>
        <v>0.15535714285714286</v>
      </c>
    </row>
    <row r="9" spans="2:15" hidden="1">
      <c r="B9" s="32" t="s">
        <v>66</v>
      </c>
      <c r="C9" s="44">
        <f>IFERROR(_xlfn.XLOOKUP($B9,'Income Statement'!$B:$B,'Income Statement'!C:C)/_xlfn.XLOOKUP($B$4,'Income Statement'!$B:$B,'Income Statement'!C:C),0)</f>
        <v>0.15535714285714286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23">
        <f>SUM(C9:N9)</f>
        <v>0.15535714285714286</v>
      </c>
    </row>
    <row r="10" spans="2:15">
      <c r="B10" s="35" t="s">
        <v>67</v>
      </c>
      <c r="C10" s="44">
        <f>IFERROR(_xlfn.XLOOKUP($B10,'Income Statement'!$B:$B,'Income Statement'!C:C)/_xlfn.XLOOKUP($B$4,'Income Statement'!$B:$B,'Income Statement'!C:C),0)</f>
        <v>0.15535714285714286</v>
      </c>
      <c r="D10" s="44">
        <f>IFERROR(_xlfn.XLOOKUP($B10,'Income Statement'!$B:$B,'Income Statement'!D:D)/_xlfn.XLOOKUP($B$4,'Income Statement'!$B:$B,'Income Statement'!D:D),0)</f>
        <v>0.6</v>
      </c>
      <c r="E10" s="44">
        <f>IFERROR(_xlfn.XLOOKUP($B10,'Income Statement'!$B:$B,'Income Statement'!E:E)/_xlfn.XLOOKUP($B$4,'Income Statement'!$B:$B,'Income Statement'!E:E),0)</f>
        <v>0</v>
      </c>
      <c r="F10" s="44">
        <f>IFERROR(_xlfn.XLOOKUP($B10,'Income Statement'!$B:$B,'Income Statement'!F:F)/_xlfn.XLOOKUP($B$4,'Income Statement'!$B:$B,'Income Statement'!F:F),0)</f>
        <v>0</v>
      </c>
      <c r="G10" s="44">
        <f>IFERROR(_xlfn.XLOOKUP($B10,'Income Statement'!$B:$B,'Income Statement'!G:G)/_xlfn.XLOOKUP($B$4,'Income Statement'!$B:$B,'Income Statement'!G:G),0)</f>
        <v>0</v>
      </c>
      <c r="H10" s="44">
        <f>IFERROR(_xlfn.XLOOKUP($B10,'Income Statement'!$B:$B,'Income Statement'!H:H)/_xlfn.XLOOKUP($B$4,'Income Statement'!$B:$B,'Income Statement'!H:H),0)</f>
        <v>0</v>
      </c>
      <c r="I10" s="44">
        <f>IFERROR(_xlfn.XLOOKUP($B10,'Income Statement'!$B:$B,'Income Statement'!I:I)/_xlfn.XLOOKUP($B$4,'Income Statement'!$B:$B,'Income Statement'!I:I),0)</f>
        <v>0</v>
      </c>
      <c r="J10" s="44">
        <f>IFERROR(_xlfn.XLOOKUP($B10,'Income Statement'!$B:$B,'Income Statement'!J:J)/_xlfn.XLOOKUP($B$4,'Income Statement'!$B:$B,'Income Statement'!J:J),0)</f>
        <v>0</v>
      </c>
      <c r="K10" s="44">
        <f>IFERROR(_xlfn.XLOOKUP($B10,'Income Statement'!$B:$B,'Income Statement'!K:K)/_xlfn.XLOOKUP($B$4,'Income Statement'!$B:$B,'Income Statement'!K:K),0)</f>
        <v>0</v>
      </c>
      <c r="L10" s="44">
        <f>IFERROR(_xlfn.XLOOKUP($B10,'Income Statement'!$B:$B,'Income Statement'!L:L)/_xlfn.XLOOKUP($B$4,'Income Statement'!$B:$B,'Income Statement'!L:L),0)</f>
        <v>0</v>
      </c>
      <c r="M10" s="44">
        <f>IFERROR(_xlfn.XLOOKUP($B10,'Income Statement'!$B:$B,'Income Statement'!M:M)/_xlfn.XLOOKUP($B$4,'Income Statement'!$B:$B,'Income Statement'!M:M),0)</f>
        <v>0</v>
      </c>
      <c r="N10" s="44">
        <f>IFERROR(_xlfn.XLOOKUP($B10,'Income Statement'!$B:$B,'Income Statement'!N:N)/_xlfn.XLOOKUP($B$4,'Income Statement'!$B:$B,'Income Statement'!N:N),0)</f>
        <v>0</v>
      </c>
      <c r="O10" s="44">
        <f>IFERROR(_xlfn.XLOOKUP($B10,'Income Statement'!$B:$B,'Income Statement'!O:O)/_xlfn.XLOOKUP($B$4,'Income Statement'!$B:$B,'Income Statement'!O:O),0)</f>
        <v>0.36509433962264148</v>
      </c>
    </row>
    <row r="13" spans="2:15">
      <c r="D13" s="21"/>
    </row>
  </sheetData>
  <mergeCells count="1">
    <mergeCell ref="C1:N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1DDE8-CCC1-4ADF-B579-4B722FF95D7C}">
  <dimension ref="A2:M6"/>
  <sheetViews>
    <sheetView workbookViewId="0">
      <selection activeCell="B3" sqref="B3"/>
    </sheetView>
  </sheetViews>
  <sheetFormatPr defaultColWidth="9.140625" defaultRowHeight="15"/>
  <cols>
    <col min="1" max="1" width="22.42578125" customWidth="1"/>
    <col min="2" max="2" width="12.7109375" style="12" bestFit="1" customWidth="1"/>
    <col min="3" max="3" width="16" style="12" bestFit="1" customWidth="1"/>
    <col min="4" max="4" width="13.7109375" style="12" bestFit="1" customWidth="1"/>
    <col min="5" max="5" width="12.28515625" style="12" bestFit="1" customWidth="1"/>
    <col min="6" max="6" width="11.7109375" style="12" bestFit="1" customWidth="1"/>
    <col min="7" max="7" width="12.28515625" style="12" bestFit="1" customWidth="1"/>
    <col min="8" max="8" width="11.5703125" style="12" bestFit="1" customWidth="1"/>
    <col min="9" max="9" width="14.28515625" style="12" bestFit="1" customWidth="1"/>
    <col min="10" max="10" width="18" style="12" bestFit="1" customWidth="1"/>
    <col min="11" max="11" width="15.7109375" style="12" bestFit="1" customWidth="1"/>
    <col min="12" max="13" width="17.42578125" style="12" bestFit="1" customWidth="1"/>
  </cols>
  <sheetData>
    <row r="2" spans="1:13">
      <c r="A2" s="41" t="s">
        <v>38</v>
      </c>
      <c r="B2" s="12" t="s">
        <v>69</v>
      </c>
      <c r="C2" s="12" t="s">
        <v>70</v>
      </c>
      <c r="D2" s="12" t="s">
        <v>71</v>
      </c>
      <c r="E2" s="12" t="s">
        <v>72</v>
      </c>
      <c r="F2" s="12" t="s">
        <v>73</v>
      </c>
      <c r="G2" s="12" t="s">
        <v>74</v>
      </c>
      <c r="H2" s="12" t="s">
        <v>75</v>
      </c>
      <c r="I2" s="12" t="s">
        <v>76</v>
      </c>
      <c r="J2" s="12" t="s">
        <v>77</v>
      </c>
      <c r="K2" s="12" t="s">
        <v>78</v>
      </c>
      <c r="L2" s="12" t="s">
        <v>79</v>
      </c>
      <c r="M2" s="12" t="s">
        <v>80</v>
      </c>
    </row>
    <row r="3" spans="1:13">
      <c r="A3" s="42" t="s">
        <v>2</v>
      </c>
      <c r="B3" s="12">
        <v>140000</v>
      </c>
      <c r="C3" s="12">
        <v>125000</v>
      </c>
      <c r="D3" s="12">
        <v>0</v>
      </c>
      <c r="E3" s="12">
        <v>0</v>
      </c>
      <c r="F3" s="12">
        <v>0</v>
      </c>
      <c r="G3" s="12">
        <v>0</v>
      </c>
      <c r="H3" s="12">
        <v>0</v>
      </c>
      <c r="I3" s="12">
        <v>0</v>
      </c>
      <c r="J3" s="12">
        <v>0</v>
      </c>
      <c r="K3" s="12">
        <v>0</v>
      </c>
      <c r="L3" s="12">
        <v>0</v>
      </c>
      <c r="M3" s="12">
        <v>0</v>
      </c>
    </row>
    <row r="4" spans="1:13">
      <c r="A4" s="42" t="s">
        <v>60</v>
      </c>
      <c r="B4" s="12">
        <v>61250</v>
      </c>
      <c r="C4" s="12">
        <v>5000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</row>
    <row r="5" spans="1:13">
      <c r="A5" s="42" t="s">
        <v>57</v>
      </c>
      <c r="B5" s="12">
        <v>57000</v>
      </c>
      <c r="C5" s="12">
        <v>45000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</row>
    <row r="6" spans="1:13">
      <c r="A6" s="42" t="s">
        <v>81</v>
      </c>
      <c r="B6" s="12">
        <v>258250</v>
      </c>
      <c r="C6" s="12">
        <v>175000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DF75E-C82A-407A-9790-E260D55781ED}">
  <dimension ref="A1"/>
  <sheetViews>
    <sheetView showGridLines="0" workbookViewId="0">
      <selection activeCell="T11" sqref="T11"/>
    </sheetView>
  </sheetViews>
  <sheetFormatPr defaultRowHeight="1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ADD73-529E-4CE6-8B6F-80F7FAE63590}">
  <dimension ref="A2:B8"/>
  <sheetViews>
    <sheetView workbookViewId="0">
      <selection activeCell="B13" sqref="B13"/>
    </sheetView>
  </sheetViews>
  <sheetFormatPr defaultColWidth="9.140625" defaultRowHeight="15"/>
  <cols>
    <col min="1" max="1" width="22.42578125" bestFit="1" customWidth="1"/>
    <col min="2" max="2" width="15.85546875" bestFit="1" customWidth="1"/>
    <col min="3" max="3" width="9.140625" bestFit="1" customWidth="1"/>
  </cols>
  <sheetData>
    <row r="2" spans="1:2">
      <c r="A2" s="41" t="s">
        <v>82</v>
      </c>
      <c r="B2" t="s">
        <v>83</v>
      </c>
    </row>
    <row r="3" spans="1:2">
      <c r="A3" s="42" t="s">
        <v>2</v>
      </c>
      <c r="B3" s="46">
        <v>1</v>
      </c>
    </row>
    <row r="4" spans="1:2">
      <c r="A4" s="42" t="s">
        <v>58</v>
      </c>
      <c r="B4" s="46">
        <v>0.61509433962264148</v>
      </c>
    </row>
    <row r="5" spans="1:2">
      <c r="A5" s="42" t="s">
        <v>57</v>
      </c>
      <c r="B5" s="46">
        <v>0.38490566037735852</v>
      </c>
    </row>
    <row r="6" spans="1:2">
      <c r="A6" s="42" t="s">
        <v>67</v>
      </c>
      <c r="B6" s="46">
        <v>0.36509433962264148</v>
      </c>
    </row>
    <row r="7" spans="1:2">
      <c r="A7" s="42" t="s">
        <v>60</v>
      </c>
      <c r="B7" s="46">
        <v>0.25</v>
      </c>
    </row>
    <row r="8" spans="1:2">
      <c r="A8" s="42" t="s">
        <v>81</v>
      </c>
      <c r="B8" s="46">
        <v>0.52301886792452834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C6C92-3A45-4EB3-A097-018726CAD258}">
  <dimension ref="A1"/>
  <sheetViews>
    <sheetView showGridLines="0" topLeftCell="A3" workbookViewId="0">
      <selection activeCell="Q13" sqref="Q13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2025-01-15T14:46:53Z</dcterms:created>
  <dcterms:modified xsi:type="dcterms:W3CDTF">2025-10-18T13:54:56Z</dcterms:modified>
  <cp:category/>
  <cp:contentStatus/>
</cp:coreProperties>
</file>